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9435" windowHeight="1290" activeTab="0"/>
  </bookViews>
  <sheets>
    <sheet name="Affl. Europee 2009 - Domenica" sheetId="1" r:id="rId1"/>
    <sheet name="Riepiloghi" sheetId="2" r:id="rId2"/>
  </sheets>
  <definedNames>
    <definedName name="_xlnm.Print_Area" localSheetId="0">'Affl. Europee 2009 - Domenica'!$V$6:$AB$61</definedName>
    <definedName name="_xlnm.Print_Area" localSheetId="1">'Riepiloghi'!$N$6:$R$25</definedName>
    <definedName name="Z_335E6283_3BED_415C_9191_247133DD29E6_.wvu.PrintArea" localSheetId="1" hidden="1">'Riepiloghi'!$B$6:$F$25,'Riepiloghi'!$H$6:$L$25,'Riepiloghi'!$N$6:$R$25</definedName>
    <definedName name="Z_47E10DBE_6462_450F_9171_DE127EDE914E_.wvu.PrintArea" localSheetId="1" hidden="1">'Riepiloghi'!$B$6:$F$25,'Riepiloghi'!$H$6:$L$25,'Riepiloghi'!$N$6:$R$25</definedName>
    <definedName name="Z_9D808311_076C_4022_A5F4_54A835FF97F0_.wvu.PrintArea" localSheetId="1" hidden="1">'Riepiloghi'!$B$6:$F$25,'Riepiloghi'!$H$6:$L$25,'Riepiloghi'!$N$6:$R$25</definedName>
  </definedNames>
  <calcPr fullCalcOnLoad="1"/>
</workbook>
</file>

<file path=xl/sharedStrings.xml><?xml version="1.0" encoding="utf-8"?>
<sst xmlns="http://schemas.openxmlformats.org/spreadsheetml/2006/main" count="401" uniqueCount="124">
  <si>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</si>
  <si>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</si>
  <si>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</si>
  <si>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</si>
  <si>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</si>
  <si>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</si>
  <si>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</si>
  <si>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</si>
  <si>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</si>
  <si>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</si>
  <si>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</si>
  <si>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</si>
  <si>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</si>
  <si>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</si>
  <si>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</si>
  <si>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</si>
  <si>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</si>
  <si>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</si>
  <si>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</si>
  <si>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</si>
  <si>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</si>
  <si>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</si>
  <si>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</si>
  <si>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</si>
  <si>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</si>
  <si>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</si>
  <si>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</si>
  <si>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</si>
  <si>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</si>
  <si>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</si>
  <si>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</si>
  <si>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</si>
  <si>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</si>
  <si>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</si>
  <si>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</si>
  <si>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</si>
  <si>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</si>
  <si>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</si>
  <si>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</si>
  <si>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</si>
  <si>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</si>
  <si>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</si>
  <si>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</si>
  <si>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</si>
  <si>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</si>
  <si>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</si>
  <si>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</si>
  <si>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</si>
  <si>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</si>
  <si>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</si>
  <si>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</si>
  <si>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</si>
  <si>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</si>
  <si>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</si>
  <si>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</si>
  <si>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</si>
  <si>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</si>
  <si>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</si>
  <si>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</si>
  <si>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</si>
  <si>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</si>
  <si>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</si>
  <si>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</si>
  <si>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</si>
  <si>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</si>
  <si>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</si>
  <si>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</si>
  <si>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</si>
  <si>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</si>
  <si>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</si>
  <si>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</si>
  <si>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</si>
  <si>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</si>
  <si>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</si>
  <si>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</si>
  <si>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</si>
  <si>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</si>
  <si>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</si>
  <si>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</si>
  <si>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</si>
  <si>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</si>
  <si>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</si>
  <si>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</si>
  <si>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</si>
  <si>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</si>
  <si>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</si>
  <si>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</si>
  <si>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</si>
  <si>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</si>
  <si>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</si>
  <si>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</si>
  <si>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</si>
  <si>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</si>
  <si>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</si>
  <si>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</si>
  <si>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</si>
  <si>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</si>
  <si>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</si>
  <si>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</si>
  <si>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</si>
  <si>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</si>
  <si>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</si>
  <si>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</si>
  <si>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</si>
  <si>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</si>
  <si>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</si>
  <si>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Elezioni</t>
  </si>
  <si>
    <t xml:space="preserve">  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</si>
  <si>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</si>
  <si>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</si>
  <si>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</si>
  <si>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</si>
  <si>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</si>
  <si>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</si>
  <si>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</si>
  <si>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</si>
  <si>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</si>
  <si>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Europee</t>
  </si>
  <si>
    <t>6 - 7 Giugno 2009</t>
  </si>
  <si>
    <t>Affluenze Domenica</t>
  </si>
  <si>
    <t>Votanti Maschi</t>
  </si>
  <si>
    <t>Votanti Femmine</t>
  </si>
  <si>
    <t>Percent. Maschi</t>
  </si>
  <si>
    <t>Percent. Femmine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</si>
</sst>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 horizontal="center"/>
      <protection/>
    </xf>
    <xf numFmtId="10" fontId="3" fillId="0" borderId="1" xfId="0" applyNumberFormat="1" applyFont="1" applyBorder="1" applyAlignment="1" applyProtection="1">
      <alignment horizontal="center"/>
      <protection/>
    </xf>
    <xf numFmtId="10" fontId="4" fillId="0" borderId="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/>
    </xf>
    <xf numFmtId="1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10" fontId="8" fillId="5" borderId="1" xfId="0" applyNumberFormat="1" applyFont="1" applyFill="1" applyBorder="1" applyAlignment="1" applyProtection="1">
      <alignment horizontal="center"/>
      <protection/>
    </xf>
    <xf numFmtId="1" fontId="9" fillId="5" borderId="3" xfId="0" applyNumberFormat="1" applyFont="1" applyFill="1" applyBorder="1" applyAlignment="1" applyProtection="1">
      <alignment horizontal="center"/>
      <protection/>
    </xf>
    <xf numFmtId="10" fontId="9" fillId="5" borderId="4" xfId="0" applyNumberFormat="1" applyFont="1" applyFill="1" applyBorder="1" applyAlignment="1" applyProtection="1">
      <alignment horizontal="center"/>
      <protection/>
    </xf>
    <xf numFmtId="1" fontId="9" fillId="5" borderId="4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/>
      <protection/>
    </xf>
    <xf numFmtId="0" fontId="0" fillId="6" borderId="0" xfId="0" applyFill="1" applyAlignment="1" applyProtection="1">
      <alignment shrinkToFit="1"/>
      <protection/>
    </xf>
    <xf numFmtId="0" fontId="0" fillId="6" borderId="0" xfId="0" applyFill="1" applyAlignment="1" applyProtection="1">
      <alignment/>
      <protection/>
    </xf>
    <xf numFmtId="20" fontId="0" fillId="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6" borderId="0" xfId="0" applyFont="1" applyFill="1" applyAlignment="1" applyProtection="1">
      <alignment horizontal="center" shrinkToFit="1"/>
      <protection/>
    </xf>
    <xf numFmtId="0" fontId="0" fillId="6" borderId="0" xfId="0" applyFill="1" applyAlignment="1" applyProtection="1">
      <alignment/>
      <protection/>
    </xf>
    <xf numFmtId="49" fontId="0" fillId="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5" xfId="0" applyNumberFormat="1" applyFont="1" applyFill="1" applyBorder="1" applyAlignment="1" applyProtection="1">
      <alignment horizontal="center"/>
      <protection/>
    </xf>
    <xf numFmtId="1" fontId="1" fillId="3" borderId="6" xfId="0" applyNumberFormat="1" applyFont="1" applyFill="1" applyBorder="1" applyAlignment="1" applyProtection="1">
      <alignment horizontal="center"/>
      <protection/>
    </xf>
    <xf numFmtId="1" fontId="7" fillId="5" borderId="5" xfId="0" applyNumberFormat="1" applyFont="1" applyFill="1" applyBorder="1" applyAlignment="1" applyProtection="1">
      <alignment horizontal="center"/>
      <protection/>
    </xf>
    <xf numFmtId="1" fontId="7" fillId="5" borderId="6" xfId="0" applyNumberFormat="1" applyFont="1" applyFill="1" applyBorder="1" applyAlignment="1" applyProtection="1">
      <alignment horizontal="center"/>
      <protection/>
    </xf>
    <xf numFmtId="1" fontId="0" fillId="7" borderId="6" xfId="0" applyNumberFormat="1" applyFont="1" applyFill="1" applyBorder="1" applyAlignment="1" applyProtection="1">
      <alignment horizontal="center"/>
      <protection/>
    </xf>
    <xf numFmtId="1" fontId="0" fillId="7" borderId="7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8" xfId="0" applyNumberFormat="1" applyFont="1" applyFill="1" applyBorder="1" applyAlignment="1" applyProtection="1">
      <alignment horizontal="center"/>
      <protection/>
    </xf>
    <xf numFmtId="1" fontId="1" fillId="3" borderId="9" xfId="0" applyNumberFormat="1" applyFont="1" applyFill="1" applyBorder="1" applyAlignment="1" applyProtection="1">
      <alignment horizontal="center"/>
      <protection/>
    </xf>
    <xf numFmtId="1" fontId="7" fillId="5" borderId="8" xfId="0" applyNumberFormat="1" applyFont="1" applyFill="1" applyBorder="1" applyAlignment="1" applyProtection="1">
      <alignment horizontal="center"/>
      <protection/>
    </xf>
    <xf numFmtId="1" fontId="7" fillId="5" borderId="9" xfId="0" applyNumberFormat="1" applyFont="1" applyFill="1" applyBorder="1" applyAlignment="1" applyProtection="1">
      <alignment horizontal="center"/>
      <protection/>
    </xf>
    <xf numFmtId="1" fontId="0" fillId="7" borderId="9" xfId="0" applyNumberFormat="1" applyFont="1" applyFill="1" applyBorder="1" applyAlignment="1" applyProtection="1">
      <alignment horizontal="center"/>
      <protection/>
    </xf>
    <xf numFmtId="1" fontId="0" fillId="7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5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ill="1" applyBorder="1" applyAlignment="1" applyProtection="1">
      <alignment horizontal="center"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0" fillId="6" borderId="0" xfId="0" applyFill="1" applyAlignment="1" applyProtection="1">
      <alignment horizontal="left"/>
      <protection/>
    </xf>
    <xf numFmtId="10" fontId="4" fillId="0" borderId="1" xfId="0" applyNumberFormat="1" applyFont="1" applyBorder="1" applyAlignment="1" applyProtection="1">
      <alignment horizontal="center"/>
      <protection/>
    </xf>
    <xf numFmtId="1" fontId="9" fillId="5" borderId="11" xfId="0" applyNumberFormat="1" applyFont="1" applyFill="1" applyBorder="1" applyAlignment="1" applyProtection="1">
      <alignment horizontal="center"/>
      <protection/>
    </xf>
    <xf numFmtId="1" fontId="9" fillId="5" borderId="1" xfId="0" applyNumberFormat="1" applyFont="1" applyFill="1" applyBorder="1" applyAlignment="1" applyProtection="1">
      <alignment horizontal="center"/>
      <protection/>
    </xf>
    <xf numFmtId="10" fontId="9" fillId="5" borderId="12" xfId="0" applyNumberFormat="1" applyFont="1" applyFill="1" applyBorder="1" applyAlignment="1" applyProtection="1">
      <alignment horizontal="center"/>
      <protection/>
    </xf>
    <xf numFmtId="10" fontId="9" fillId="5" borderId="13" xfId="0" applyNumberFormat="1" applyFont="1" applyFill="1" applyBorder="1" applyAlignment="1" applyProtection="1">
      <alignment horizontal="center"/>
      <protection/>
    </xf>
    <xf numFmtId="0" fontId="0" fillId="5" borderId="14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16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7" xfId="0" applyFill="1" applyBorder="1" applyAlignment="1" applyProtection="1">
      <alignment/>
      <protection/>
    </xf>
    <xf numFmtId="1" fontId="6" fillId="5" borderId="16" xfId="0" applyNumberFormat="1" applyFont="1" applyFill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5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" borderId="11" xfId="0" applyNumberFormat="1" applyFont="1" applyFill="1" applyBorder="1" applyAlignment="1" applyProtection="1">
      <alignment horizontal="center"/>
      <protection/>
    </xf>
    <xf numFmtId="1" fontId="1" fillId="3" borderId="1" xfId="0" applyNumberFormat="1" applyFont="1" applyFill="1" applyBorder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7" borderId="18" xfId="0" applyNumberFormat="1" applyFont="1" applyFill="1" applyBorder="1" applyAlignment="1" applyProtection="1">
      <alignment horizontal="center"/>
      <protection/>
    </xf>
    <xf numFmtId="10" fontId="1" fillId="5" borderId="19" xfId="0" applyNumberFormat="1" applyFont="1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/>
      <protection/>
    </xf>
    <xf numFmtId="0" fontId="0" fillId="5" borderId="21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10" fontId="1" fillId="0" borderId="19" xfId="0" applyNumberFormat="1" applyFont="1" applyBorder="1" applyAlignment="1" applyProtection="1">
      <alignment horizontal="center"/>
      <protection/>
    </xf>
    <xf numFmtId="0" fontId="0" fillId="3" borderId="1" xfId="0" applyFill="1" applyBorder="1" applyAlignment="1">
      <alignment horizontal="center"/>
    </xf>
    <xf numFmtId="10" fontId="0" fillId="5" borderId="1" xfId="0" applyNumberFormat="1" applyFont="1" applyFill="1" applyBorder="1" applyAlignment="1" applyProtection="1">
      <alignment horizontal="center"/>
      <protection/>
    </xf>
    <xf numFmtId="10" fontId="1" fillId="5" borderId="4" xfId="0" applyNumberFormat="1" applyFont="1" applyFill="1" applyBorder="1" applyAlignment="1" applyProtection="1">
      <alignment horizontal="center"/>
      <protection/>
    </xf>
    <xf numFmtId="1" fontId="1" fillId="7" borderId="1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0" fontId="1" fillId="0" borderId="12" xfId="0" applyNumberFormat="1" applyFont="1" applyBorder="1" applyAlignment="1" applyProtection="1">
      <alignment horizontal="center"/>
      <protection/>
    </xf>
    <xf numFmtId="10" fontId="1" fillId="5" borderId="13" xfId="0" applyNumberFormat="1" applyFont="1" applyFill="1" applyBorder="1" applyAlignment="1">
      <alignment horizontal="center"/>
    </xf>
    <xf numFmtId="10" fontId="1" fillId="5" borderId="22" xfId="0" applyNumberFormat="1" applyFont="1" applyFill="1" applyBorder="1" applyAlignment="1" applyProtection="1">
      <alignment horizontal="center"/>
      <protection/>
    </xf>
    <xf numFmtId="10" fontId="0" fillId="5" borderId="13" xfId="0" applyNumberFormat="1" applyFont="1" applyFill="1" applyBorder="1" applyAlignment="1" applyProtection="1">
      <alignment horizontal="center"/>
      <protection/>
    </xf>
    <xf numFmtId="1" fontId="0" fillId="0" borderId="5" xfId="0" applyNumberFormat="1" applyFont="1" applyFill="1" applyBorder="1" applyAlignment="1" applyProtection="1">
      <alignment horizontal="center"/>
      <protection/>
    </xf>
    <xf numFmtId="1" fontId="0" fillId="0" borderId="6" xfId="0" applyNumberFormat="1" applyFont="1" applyFill="1" applyBorder="1" applyAlignment="1" applyProtection="1">
      <alignment horizontal="center"/>
      <protection/>
    </xf>
    <xf numFmtId="1" fontId="0" fillId="0" borderId="8" xfId="0" applyNumberFormat="1" applyFont="1" applyFill="1" applyBorder="1" applyAlignment="1" applyProtection="1">
      <alignment horizontal="center"/>
      <protection/>
    </xf>
    <xf numFmtId="1" fontId="0" fillId="0" borderId="9" xfId="0" applyNumberFormat="1" applyFont="1" applyFill="1" applyBorder="1" applyAlignment="1" applyProtection="1">
      <alignment horizontal="center"/>
      <protection/>
    </xf>
    <xf numFmtId="1" fontId="0" fillId="7" borderId="23" xfId="0" applyNumberFormat="1" applyFont="1" applyFill="1" applyBorder="1" applyAlignment="1" applyProtection="1">
      <alignment horizontal="center"/>
      <protection/>
    </xf>
    <xf numFmtId="1" fontId="0" fillId="7" borderId="24" xfId="0" applyNumberFormat="1" applyFont="1" applyFill="1" applyBorder="1" applyAlignment="1" applyProtection="1">
      <alignment horizontal="center"/>
      <protection/>
    </xf>
    <xf numFmtId="1" fontId="0" fillId="7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1" fontId="0" fillId="5" borderId="16" xfId="0" applyNumberFormat="1" applyFill="1" applyBorder="1" applyAlignment="1" applyProtection="1">
      <alignment horizontal="center"/>
      <protection/>
    </xf>
    <xf numFmtId="1" fontId="0" fillId="5" borderId="0" xfId="0" applyNumberFormat="1" applyFill="1" applyBorder="1" applyAlignment="1" applyProtection="1">
      <alignment horizontal="center"/>
      <protection/>
    </xf>
    <xf numFmtId="1" fontId="0" fillId="5" borderId="17" xfId="0" applyNumberFormat="1" applyFill="1" applyBorder="1" applyAlignment="1" applyProtection="1">
      <alignment horizontal="center"/>
      <protection/>
    </xf>
    <xf numFmtId="0" fontId="5" fillId="5" borderId="16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17" xfId="0" applyFont="1" applyFill="1" applyBorder="1" applyAlignment="1" applyProtection="1">
      <alignment horizontal="center"/>
      <protection/>
    </xf>
    <xf numFmtId="1" fontId="6" fillId="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" borderId="26" xfId="0" applyNumberForma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1" fontId="0" fillId="3" borderId="27" xfId="0" applyNumberFormat="1" applyFill="1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1" fontId="0" fillId="3" borderId="28" xfId="0" applyNumberForma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1" fontId="0" fillId="7" borderId="18" xfId="0" applyNumberFormat="1" applyFont="1" applyFill="1" applyBorder="1" applyAlignment="1" applyProtection="1">
      <alignment horizontal="center" wrapText="1"/>
      <protection/>
    </xf>
    <xf numFmtId="1" fontId="0" fillId="0" borderId="18" xfId="0" applyNumberFormat="1" applyFont="1" applyBorder="1" applyAlignment="1" applyProtection="1">
      <alignment horizontal="center" wrapText="1"/>
      <protection/>
    </xf>
    <xf numFmtId="1" fontId="8" fillId="5" borderId="29" xfId="0" applyNumberFormat="1" applyFont="1" applyFill="1" applyBorder="1" applyAlignment="1" applyProtection="1">
      <alignment horizontal="center"/>
      <protection/>
    </xf>
    <xf numFmtId="1" fontId="8" fillId="5" borderId="30" xfId="0" applyNumberFormat="1" applyFont="1" applyFill="1" applyBorder="1" applyAlignment="1" applyProtection="1">
      <alignment horizontal="center"/>
      <protection/>
    </xf>
    <xf numFmtId="1" fontId="8" fillId="5" borderId="31" xfId="0" applyNumberFormat="1" applyFont="1" applyFill="1" applyBorder="1" applyAlignment="1" applyProtection="1">
      <alignment horizontal="center"/>
      <protection/>
    </xf>
    <xf numFmtId="1" fontId="8" fillId="5" borderId="32" xfId="0" applyNumberFormat="1" applyFont="1" applyFill="1" applyBorder="1" applyAlignment="1" applyProtection="1">
      <alignment horizontal="center"/>
      <protection/>
    </xf>
    <xf numFmtId="1" fontId="0" fillId="7" borderId="29" xfId="0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" fontId="0" fillId="7" borderId="31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" fontId="0" fillId="5" borderId="29" xfId="0" applyNumberFormat="1" applyFont="1" applyFill="1" applyBorder="1" applyAlignment="1">
      <alignment horizontal="center" wrapText="1"/>
    </xf>
    <xf numFmtId="1" fontId="0" fillId="5" borderId="3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1"/>
  <sheetViews>
    <sheetView tabSelected="1" workbookViewId="0" topLeftCell="P22">
      <selection activeCell="X40" sqref="X40"/>
    </sheetView>
  </sheetViews>
  <sheetFormatPr defaultColWidth="9.140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0.421875" style="24" customWidth="1"/>
    <col min="6" max="6" width="10.28125" style="24" customWidth="1"/>
    <col min="7" max="7" width="8.8515625" style="24" customWidth="1"/>
    <col min="8" max="8" width="6.421875" style="7" customWidth="1"/>
    <col min="9" max="14" width="12.00390625" style="7" customWidth="1"/>
    <col min="15" max="15" width="6.421875" style="7" customWidth="1"/>
    <col min="16" max="21" width="11.8515625" style="7" customWidth="1"/>
    <col min="22" max="22" width="6.421875" style="7" customWidth="1"/>
    <col min="23" max="28" width="11.8515625" style="7" customWidth="1"/>
    <col min="29" max="16384" width="8.8515625" style="7" customWidth="1"/>
  </cols>
  <sheetData>
    <row r="1" ht="12.75"/>
    <row r="2" spans="5:11" ht="12.75">
      <c r="E2" s="15" t="s">
        <v>106</v>
      </c>
      <c r="F2" s="16"/>
      <c r="G2" s="16" t="s">
        <v>119</v>
      </c>
      <c r="H2" s="17" t="s">
        <v>96</v>
      </c>
      <c r="I2" s="18">
        <v>0.5</v>
      </c>
      <c r="J2" s="18">
        <v>0.7916666666666666</v>
      </c>
      <c r="K2" s="18">
        <v>0.9166666666666666</v>
      </c>
    </row>
    <row r="3" spans="2:11" ht="12.75">
      <c r="B3" s="19"/>
      <c r="C3" s="20"/>
      <c r="D3" s="20"/>
      <c r="E3" s="21" t="s">
        <v>117</v>
      </c>
      <c r="F3" s="16"/>
      <c r="G3" s="22" t="s">
        <v>97</v>
      </c>
      <c r="H3" s="17"/>
      <c r="I3" s="17"/>
      <c r="J3" s="17" t="s">
        <v>98</v>
      </c>
      <c r="K3" s="17"/>
    </row>
    <row r="4" spans="2:11" ht="26.25" customHeight="1">
      <c r="B4" s="19"/>
      <c r="C4" s="20"/>
      <c r="D4" s="20"/>
      <c r="E4" s="23" t="s">
        <v>118</v>
      </c>
      <c r="F4" s="16"/>
      <c r="G4" s="22" t="s">
        <v>103</v>
      </c>
      <c r="H4" s="17"/>
      <c r="I4" s="17">
        <v>49</v>
      </c>
      <c r="J4" s="43"/>
      <c r="K4" s="44"/>
    </row>
    <row r="5" ht="13.5" thickBot="1"/>
    <row r="6" spans="3:28" ht="13.5" thickBot="1">
      <c r="C6" s="25">
        <f ca="1">NOW()</f>
        <v>39972.61200462963</v>
      </c>
      <c r="I6" s="89" t="str">
        <f>$E$2&amp;" "&amp;$E$3&amp;" del "&amp;$E$4&amp;" "&amp;$G$2&amp;" "&amp;$H$2&amp;" "&amp;TEXT(I2,"h.mm")</f>
        <v>Elezioni Europee del 6 - 7 Giugno 2009 Affluenze Domenica ore 12.00</v>
      </c>
      <c r="J6" s="90"/>
      <c r="K6" s="90"/>
      <c r="L6" s="90"/>
      <c r="M6" s="90"/>
      <c r="N6" s="91"/>
      <c r="O6" s="6"/>
      <c r="P6" s="89" t="str">
        <f>$E$2&amp;" "&amp;$E$3&amp;" del "&amp;$E$4&amp;" "&amp;$G$2&amp;" "&amp;$H$2&amp;" "&amp;TEXT(J2,"h.mm")</f>
        <v>Elezioni Europee del 6 - 7 Giugno 2009 Affluenze Domenica ore 19.00</v>
      </c>
      <c r="Q6" s="90"/>
      <c r="R6" s="90"/>
      <c r="S6" s="90"/>
      <c r="T6" s="90"/>
      <c r="U6" s="91"/>
      <c r="V6" s="6"/>
      <c r="W6" s="89" t="str">
        <f>$E$2&amp;" "&amp;$E$3&amp;" del "&amp;$E$4&amp;" "&amp;$G$2&amp;" "&amp;$H$2&amp;" "&amp;TEXT(K2,"h.mm")</f>
        <v>Elezioni Europee del 6 - 7 Giugno 2009 Affluenze Domenica ore 22.00</v>
      </c>
      <c r="X6" s="90"/>
      <c r="Y6" s="90"/>
      <c r="Z6" s="90"/>
      <c r="AA6" s="90"/>
      <c r="AB6" s="91"/>
    </row>
    <row r="7" spans="5:28" ht="12.75">
      <c r="E7" s="26" t="s">
        <v>0</v>
      </c>
      <c r="F7" s="27" t="s">
        <v>0</v>
      </c>
      <c r="G7" s="27" t="s">
        <v>0</v>
      </c>
      <c r="I7" s="28" t="s">
        <v>92</v>
      </c>
      <c r="J7" s="29" t="s">
        <v>93</v>
      </c>
      <c r="K7" s="29" t="s">
        <v>92</v>
      </c>
      <c r="L7" s="29" t="s">
        <v>93</v>
      </c>
      <c r="M7" s="30" t="s">
        <v>92</v>
      </c>
      <c r="N7" s="31" t="s">
        <v>93</v>
      </c>
      <c r="O7" s="6"/>
      <c r="P7" s="28" t="s">
        <v>92</v>
      </c>
      <c r="Q7" s="29" t="s">
        <v>93</v>
      </c>
      <c r="R7" s="29" t="s">
        <v>92</v>
      </c>
      <c r="S7" s="29" t="s">
        <v>93</v>
      </c>
      <c r="T7" s="30" t="s">
        <v>92</v>
      </c>
      <c r="U7" s="31" t="s">
        <v>93</v>
      </c>
      <c r="V7" s="6"/>
      <c r="W7" s="85" t="s">
        <v>92</v>
      </c>
      <c r="X7" s="86" t="s">
        <v>93</v>
      </c>
      <c r="Y7" s="86" t="s">
        <v>92</v>
      </c>
      <c r="Z7" s="86" t="s">
        <v>93</v>
      </c>
      <c r="AA7" s="30" t="s">
        <v>92</v>
      </c>
      <c r="AB7" s="31" t="s">
        <v>93</v>
      </c>
    </row>
    <row r="8" spans="1:28" ht="13.5" thickBot="1">
      <c r="A8" s="32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34" t="s">
        <v>109</v>
      </c>
      <c r="G8" s="34" t="s">
        <v>6</v>
      </c>
      <c r="H8" s="32" t="s">
        <v>1</v>
      </c>
      <c r="I8" s="35" t="s">
        <v>5</v>
      </c>
      <c r="J8" s="36" t="s">
        <v>5</v>
      </c>
      <c r="K8" s="36" t="s">
        <v>109</v>
      </c>
      <c r="L8" s="36" t="s">
        <v>109</v>
      </c>
      <c r="M8" s="37" t="s">
        <v>6</v>
      </c>
      <c r="N8" s="38" t="s">
        <v>6</v>
      </c>
      <c r="O8" s="32" t="s">
        <v>1</v>
      </c>
      <c r="P8" s="35" t="s">
        <v>5</v>
      </c>
      <c r="Q8" s="36" t="s">
        <v>5</v>
      </c>
      <c r="R8" s="36" t="s">
        <v>109</v>
      </c>
      <c r="S8" s="36" t="s">
        <v>109</v>
      </c>
      <c r="T8" s="37" t="s">
        <v>6</v>
      </c>
      <c r="U8" s="38" t="s">
        <v>6</v>
      </c>
      <c r="V8" s="32" t="s">
        <v>1</v>
      </c>
      <c r="W8" s="87" t="s">
        <v>5</v>
      </c>
      <c r="X8" s="88" t="s">
        <v>5</v>
      </c>
      <c r="Y8" s="88" t="s">
        <v>109</v>
      </c>
      <c r="Z8" s="88" t="s">
        <v>109</v>
      </c>
      <c r="AA8" s="37" t="s">
        <v>6</v>
      </c>
      <c r="AB8" s="38" t="s">
        <v>6</v>
      </c>
    </row>
    <row r="9" spans="1:28" ht="12.75">
      <c r="A9" s="6" t="s">
        <v>7</v>
      </c>
      <c r="B9" s="6" t="s">
        <v>8</v>
      </c>
      <c r="C9" s="39" t="s">
        <v>9</v>
      </c>
      <c r="D9" s="6">
        <v>3</v>
      </c>
      <c r="E9" s="76">
        <v>432</v>
      </c>
      <c r="F9" s="76">
        <v>518</v>
      </c>
      <c r="G9" s="2">
        <f aca="true" t="shared" si="0" ref="G9:G40">SUM(E9:F9)</f>
        <v>950</v>
      </c>
      <c r="H9" s="6" t="s">
        <v>7</v>
      </c>
      <c r="I9" s="40"/>
      <c r="J9" s="11">
        <f aca="true" t="shared" si="1" ref="J9:J40">(I9/E9)</f>
        <v>0</v>
      </c>
      <c r="K9" s="40"/>
      <c r="L9" s="11">
        <f aca="true" t="shared" si="2" ref="L9:L40">(K9/F9)</f>
        <v>0</v>
      </c>
      <c r="M9" s="1">
        <v>347</v>
      </c>
      <c r="N9" s="4">
        <f aca="true" t="shared" si="3" ref="N9:N40">(M9/G9)</f>
        <v>0.36526315789473685</v>
      </c>
      <c r="O9" s="6" t="s">
        <v>7</v>
      </c>
      <c r="P9" s="40"/>
      <c r="Q9" s="11" t="e">
        <f aca="true" t="shared" si="4" ref="Q9:Q40">(P9/L9)</f>
        <v>#DIV/0!</v>
      </c>
      <c r="R9" s="40"/>
      <c r="S9" s="11">
        <f aca="true" t="shared" si="5" ref="S9:S58">(R9/M9)</f>
        <v>0</v>
      </c>
      <c r="T9" s="1">
        <v>549</v>
      </c>
      <c r="U9" s="4">
        <f>(T9/G9)</f>
        <v>0.5778947368421052</v>
      </c>
      <c r="V9" s="6" t="s">
        <v>7</v>
      </c>
      <c r="W9" s="1">
        <v>301</v>
      </c>
      <c r="X9" s="77">
        <f>(W9/E9)</f>
        <v>0.6967592592592593</v>
      </c>
      <c r="Y9" s="1">
        <v>347</v>
      </c>
      <c r="Z9" s="77">
        <f>(Y9/F9)</f>
        <v>0.6698841698841699</v>
      </c>
      <c r="AA9" s="41">
        <f>SUM(W9+Y9)</f>
        <v>648</v>
      </c>
      <c r="AB9" s="4">
        <f>(AA9/G9)</f>
        <v>0.6821052631578948</v>
      </c>
    </row>
    <row r="10" spans="1:28" ht="12.75">
      <c r="A10" s="6" t="s">
        <v>11</v>
      </c>
      <c r="B10" s="6" t="s">
        <v>8</v>
      </c>
      <c r="C10" s="39" t="s">
        <v>9</v>
      </c>
      <c r="D10" s="6">
        <v>3</v>
      </c>
      <c r="E10" s="76">
        <v>289</v>
      </c>
      <c r="F10" s="76">
        <v>469</v>
      </c>
      <c r="G10" s="2">
        <f t="shared" si="0"/>
        <v>758</v>
      </c>
      <c r="H10" s="6" t="s">
        <v>11</v>
      </c>
      <c r="I10" s="40"/>
      <c r="J10" s="11">
        <f t="shared" si="1"/>
        <v>0</v>
      </c>
      <c r="K10" s="40"/>
      <c r="L10" s="11">
        <f t="shared" si="2"/>
        <v>0</v>
      </c>
      <c r="M10" s="1">
        <v>238</v>
      </c>
      <c r="N10" s="4">
        <f t="shared" si="3"/>
        <v>0.31398416886543534</v>
      </c>
      <c r="O10" s="6" t="s">
        <v>11</v>
      </c>
      <c r="P10" s="40"/>
      <c r="Q10" s="11" t="e">
        <f t="shared" si="4"/>
        <v>#DIV/0!</v>
      </c>
      <c r="R10" s="40"/>
      <c r="S10" s="11">
        <f t="shared" si="5"/>
        <v>0</v>
      </c>
      <c r="T10" s="1">
        <v>402</v>
      </c>
      <c r="U10" s="4">
        <f>(T10/G10)</f>
        <v>0.5303430079155673</v>
      </c>
      <c r="V10" s="6" t="s">
        <v>11</v>
      </c>
      <c r="W10" s="1">
        <v>209</v>
      </c>
      <c r="X10" s="77">
        <f aca="true" t="shared" si="6" ref="X10:X57">(W10/E10)</f>
        <v>0.7231833910034602</v>
      </c>
      <c r="Y10" s="1">
        <v>263</v>
      </c>
      <c r="Z10" s="77">
        <f aca="true" t="shared" si="7" ref="Z10:Z58">(Y10/F10)</f>
        <v>0.5607675906183369</v>
      </c>
      <c r="AA10" s="41">
        <f>SUM(W10+Y10)</f>
        <v>472</v>
      </c>
      <c r="AB10" s="4">
        <f aca="true" t="shared" si="8" ref="AB10:AB58">(AA10/G10)</f>
        <v>0.6226912928759895</v>
      </c>
    </row>
    <row r="11" spans="1:28" ht="12.75">
      <c r="A11" s="6" t="s">
        <v>12</v>
      </c>
      <c r="B11" s="6" t="s">
        <v>13</v>
      </c>
      <c r="C11" s="6" t="s">
        <v>14</v>
      </c>
      <c r="D11" s="6" t="s">
        <v>15</v>
      </c>
      <c r="E11" s="76">
        <v>340</v>
      </c>
      <c r="F11" s="76">
        <v>383</v>
      </c>
      <c r="G11" s="2">
        <f t="shared" si="0"/>
        <v>723</v>
      </c>
      <c r="H11" s="6" t="s">
        <v>12</v>
      </c>
      <c r="I11" s="40"/>
      <c r="J11" s="11">
        <f t="shared" si="1"/>
        <v>0</v>
      </c>
      <c r="K11" s="40"/>
      <c r="L11" s="11">
        <f t="shared" si="2"/>
        <v>0</v>
      </c>
      <c r="M11" s="1">
        <v>227</v>
      </c>
      <c r="N11" s="4">
        <f t="shared" si="3"/>
        <v>0.313969571230982</v>
      </c>
      <c r="O11" s="6" t="s">
        <v>12</v>
      </c>
      <c r="P11" s="40"/>
      <c r="Q11" s="11" t="e">
        <f t="shared" si="4"/>
        <v>#DIV/0!</v>
      </c>
      <c r="R11" s="40"/>
      <c r="S11" s="11">
        <f t="shared" si="5"/>
        <v>0</v>
      </c>
      <c r="T11" s="1">
        <v>369</v>
      </c>
      <c r="U11" s="4">
        <f aca="true" t="shared" si="9" ref="U11:U58">(T11/G11)</f>
        <v>0.5103734439834025</v>
      </c>
      <c r="V11" s="6" t="s">
        <v>12</v>
      </c>
      <c r="W11" s="1">
        <v>204</v>
      </c>
      <c r="X11" s="77">
        <f t="shared" si="6"/>
        <v>0.6</v>
      </c>
      <c r="Y11" s="1">
        <v>210</v>
      </c>
      <c r="Z11" s="77">
        <f t="shared" si="7"/>
        <v>0.5483028720626631</v>
      </c>
      <c r="AA11" s="41">
        <f>SUM(W11+Y11)</f>
        <v>414</v>
      </c>
      <c r="AB11" s="4">
        <f t="shared" si="8"/>
        <v>0.5726141078838174</v>
      </c>
    </row>
    <row r="12" spans="1:28" ht="12.75">
      <c r="A12" s="6" t="s">
        <v>16</v>
      </c>
      <c r="B12" s="6" t="s">
        <v>17</v>
      </c>
      <c r="C12" s="6" t="s">
        <v>18</v>
      </c>
      <c r="D12" s="6">
        <v>48</v>
      </c>
      <c r="E12" s="76">
        <v>343</v>
      </c>
      <c r="F12" s="76">
        <v>419</v>
      </c>
      <c r="G12" s="2">
        <f t="shared" si="0"/>
        <v>762</v>
      </c>
      <c r="H12" s="6" t="s">
        <v>16</v>
      </c>
      <c r="I12" s="40"/>
      <c r="J12" s="11">
        <f t="shared" si="1"/>
        <v>0</v>
      </c>
      <c r="K12" s="40"/>
      <c r="L12" s="11">
        <f t="shared" si="2"/>
        <v>0</v>
      </c>
      <c r="M12" s="1">
        <v>294</v>
      </c>
      <c r="N12" s="4">
        <f t="shared" si="3"/>
        <v>0.3858267716535433</v>
      </c>
      <c r="O12" s="6" t="s">
        <v>16</v>
      </c>
      <c r="P12" s="40"/>
      <c r="Q12" s="11" t="e">
        <f t="shared" si="4"/>
        <v>#DIV/0!</v>
      </c>
      <c r="R12" s="40"/>
      <c r="S12" s="11">
        <f t="shared" si="5"/>
        <v>0</v>
      </c>
      <c r="T12" s="1">
        <v>483</v>
      </c>
      <c r="U12" s="4">
        <f t="shared" si="9"/>
        <v>0.6338582677165354</v>
      </c>
      <c r="V12" s="6" t="s">
        <v>16</v>
      </c>
      <c r="W12" s="1">
        <v>262</v>
      </c>
      <c r="X12" s="77">
        <f t="shared" si="6"/>
        <v>0.7638483965014577</v>
      </c>
      <c r="Y12" s="1">
        <v>308</v>
      </c>
      <c r="Z12" s="77">
        <f t="shared" si="7"/>
        <v>0.7350835322195705</v>
      </c>
      <c r="AA12" s="41">
        <f aca="true" t="shared" si="10" ref="AA12:AA57">SUM(W12+Y12)</f>
        <v>570</v>
      </c>
      <c r="AB12" s="4">
        <f t="shared" si="8"/>
        <v>0.7480314960629921</v>
      </c>
    </row>
    <row r="13" spans="1:28" ht="12.75">
      <c r="A13" s="6" t="s">
        <v>19</v>
      </c>
      <c r="B13" s="6" t="s">
        <v>17</v>
      </c>
      <c r="C13" s="6" t="s">
        <v>18</v>
      </c>
      <c r="D13" s="6">
        <v>48</v>
      </c>
      <c r="E13" s="76">
        <v>327</v>
      </c>
      <c r="F13" s="76">
        <v>366</v>
      </c>
      <c r="G13" s="2">
        <f t="shared" si="0"/>
        <v>693</v>
      </c>
      <c r="H13" s="6" t="s">
        <v>19</v>
      </c>
      <c r="I13" s="40"/>
      <c r="J13" s="11">
        <f t="shared" si="1"/>
        <v>0</v>
      </c>
      <c r="K13" s="40"/>
      <c r="L13" s="11">
        <f t="shared" si="2"/>
        <v>0</v>
      </c>
      <c r="M13" s="1">
        <v>258</v>
      </c>
      <c r="N13" s="4">
        <f t="shared" si="3"/>
        <v>0.3722943722943723</v>
      </c>
      <c r="O13" s="6" t="s">
        <v>19</v>
      </c>
      <c r="P13" s="40"/>
      <c r="Q13" s="11" t="e">
        <f t="shared" si="4"/>
        <v>#DIV/0!</v>
      </c>
      <c r="R13" s="40"/>
      <c r="S13" s="11">
        <f t="shared" si="5"/>
        <v>0</v>
      </c>
      <c r="T13" s="1">
        <v>464</v>
      </c>
      <c r="U13" s="4">
        <f t="shared" si="9"/>
        <v>0.6695526695526696</v>
      </c>
      <c r="V13" s="6" t="s">
        <v>19</v>
      </c>
      <c r="W13" s="1">
        <v>241</v>
      </c>
      <c r="X13" s="77">
        <f t="shared" si="6"/>
        <v>0.7370030581039755</v>
      </c>
      <c r="Y13" s="1">
        <v>261</v>
      </c>
      <c r="Z13" s="77">
        <f t="shared" si="7"/>
        <v>0.7131147540983607</v>
      </c>
      <c r="AA13" s="41">
        <f t="shared" si="10"/>
        <v>502</v>
      </c>
      <c r="AB13" s="4">
        <f t="shared" si="8"/>
        <v>0.7243867243867244</v>
      </c>
    </row>
    <row r="14" spans="1:28" ht="12.75">
      <c r="A14" s="6" t="s">
        <v>20</v>
      </c>
      <c r="B14" s="6" t="s">
        <v>17</v>
      </c>
      <c r="C14" s="6" t="s">
        <v>18</v>
      </c>
      <c r="D14" s="6">
        <v>48</v>
      </c>
      <c r="E14" s="76">
        <v>396</v>
      </c>
      <c r="F14" s="76">
        <v>424</v>
      </c>
      <c r="G14" s="2">
        <f t="shared" si="0"/>
        <v>820</v>
      </c>
      <c r="H14" s="6" t="s">
        <v>20</v>
      </c>
      <c r="I14" s="40"/>
      <c r="J14" s="11">
        <f t="shared" si="1"/>
        <v>0</v>
      </c>
      <c r="K14" s="40"/>
      <c r="L14" s="11">
        <f t="shared" si="2"/>
        <v>0</v>
      </c>
      <c r="M14" s="1">
        <v>303</v>
      </c>
      <c r="N14" s="4">
        <f t="shared" si="3"/>
        <v>0.3695121951219512</v>
      </c>
      <c r="O14" s="6" t="s">
        <v>20</v>
      </c>
      <c r="P14" s="40"/>
      <c r="Q14" s="11" t="e">
        <f t="shared" si="4"/>
        <v>#DIV/0!</v>
      </c>
      <c r="R14" s="40"/>
      <c r="S14" s="11">
        <f t="shared" si="5"/>
        <v>0</v>
      </c>
      <c r="T14" s="1">
        <v>529</v>
      </c>
      <c r="U14" s="4">
        <f t="shared" si="9"/>
        <v>0.6451219512195122</v>
      </c>
      <c r="V14" s="6" t="s">
        <v>20</v>
      </c>
      <c r="W14" s="1">
        <v>299</v>
      </c>
      <c r="X14" s="77">
        <f t="shared" si="6"/>
        <v>0.7550505050505051</v>
      </c>
      <c r="Y14" s="1">
        <v>321</v>
      </c>
      <c r="Z14" s="77">
        <f t="shared" si="7"/>
        <v>0.7570754716981132</v>
      </c>
      <c r="AA14" s="41">
        <f t="shared" si="10"/>
        <v>620</v>
      </c>
      <c r="AB14" s="4">
        <f t="shared" si="8"/>
        <v>0.7560975609756098</v>
      </c>
    </row>
    <row r="15" spans="1:28" ht="12.75">
      <c r="A15" s="6" t="s">
        <v>21</v>
      </c>
      <c r="B15" s="6" t="s">
        <v>17</v>
      </c>
      <c r="C15" s="6" t="s">
        <v>18</v>
      </c>
      <c r="D15" s="6">
        <v>48</v>
      </c>
      <c r="E15" s="76">
        <v>332</v>
      </c>
      <c r="F15" s="76">
        <v>402</v>
      </c>
      <c r="G15" s="2">
        <f t="shared" si="0"/>
        <v>734</v>
      </c>
      <c r="H15" s="6" t="s">
        <v>21</v>
      </c>
      <c r="I15" s="40"/>
      <c r="J15" s="11">
        <f t="shared" si="1"/>
        <v>0</v>
      </c>
      <c r="K15" s="40"/>
      <c r="L15" s="11">
        <f t="shared" si="2"/>
        <v>0</v>
      </c>
      <c r="M15" s="1">
        <v>292</v>
      </c>
      <c r="N15" s="4">
        <f t="shared" si="3"/>
        <v>0.3978201634877384</v>
      </c>
      <c r="O15" s="6" t="s">
        <v>21</v>
      </c>
      <c r="P15" s="40"/>
      <c r="Q15" s="11" t="e">
        <f t="shared" si="4"/>
        <v>#DIV/0!</v>
      </c>
      <c r="R15" s="40"/>
      <c r="S15" s="11">
        <f t="shared" si="5"/>
        <v>0</v>
      </c>
      <c r="T15" s="1">
        <v>472</v>
      </c>
      <c r="U15" s="4">
        <f t="shared" si="9"/>
        <v>0.6430517711171662</v>
      </c>
      <c r="V15" s="6" t="s">
        <v>21</v>
      </c>
      <c r="W15" s="1">
        <v>248</v>
      </c>
      <c r="X15" s="77">
        <f t="shared" si="6"/>
        <v>0.7469879518072289</v>
      </c>
      <c r="Y15" s="1">
        <v>302</v>
      </c>
      <c r="Z15" s="77">
        <f t="shared" si="7"/>
        <v>0.7512437810945274</v>
      </c>
      <c r="AA15" s="41">
        <f t="shared" si="10"/>
        <v>550</v>
      </c>
      <c r="AB15" s="4">
        <f t="shared" si="8"/>
        <v>0.7493188010899182</v>
      </c>
    </row>
    <row r="16" spans="1:28" ht="12.75">
      <c r="A16" s="6" t="s">
        <v>22</v>
      </c>
      <c r="B16" s="6" t="s">
        <v>23</v>
      </c>
      <c r="C16" s="6" t="s">
        <v>24</v>
      </c>
      <c r="D16" s="6">
        <v>4</v>
      </c>
      <c r="E16" s="76">
        <v>366</v>
      </c>
      <c r="F16" s="76">
        <v>378</v>
      </c>
      <c r="G16" s="2">
        <f t="shared" si="0"/>
        <v>744</v>
      </c>
      <c r="H16" s="6" t="s">
        <v>22</v>
      </c>
      <c r="I16" s="40"/>
      <c r="J16" s="11">
        <f t="shared" si="1"/>
        <v>0</v>
      </c>
      <c r="K16" s="40"/>
      <c r="L16" s="11">
        <f t="shared" si="2"/>
        <v>0</v>
      </c>
      <c r="M16" s="1">
        <v>250</v>
      </c>
      <c r="N16" s="4">
        <f t="shared" si="3"/>
        <v>0.33602150537634407</v>
      </c>
      <c r="O16" s="6" t="s">
        <v>22</v>
      </c>
      <c r="P16" s="40"/>
      <c r="Q16" s="11" t="e">
        <f t="shared" si="4"/>
        <v>#DIV/0!</v>
      </c>
      <c r="R16" s="40"/>
      <c r="S16" s="11">
        <f t="shared" si="5"/>
        <v>0</v>
      </c>
      <c r="T16" s="1">
        <v>450</v>
      </c>
      <c r="U16" s="4">
        <f t="shared" si="9"/>
        <v>0.6048387096774194</v>
      </c>
      <c r="V16" s="6" t="s">
        <v>22</v>
      </c>
      <c r="W16" s="1">
        <v>279</v>
      </c>
      <c r="X16" s="77">
        <f t="shared" si="6"/>
        <v>0.7622950819672131</v>
      </c>
      <c r="Y16" s="1">
        <v>285</v>
      </c>
      <c r="Z16" s="77">
        <f t="shared" si="7"/>
        <v>0.753968253968254</v>
      </c>
      <c r="AA16" s="41">
        <f t="shared" si="10"/>
        <v>564</v>
      </c>
      <c r="AB16" s="4">
        <f t="shared" si="8"/>
        <v>0.7580645161290323</v>
      </c>
    </row>
    <row r="17" spans="1:28" ht="12.75">
      <c r="A17" s="6" t="s">
        <v>25</v>
      </c>
      <c r="B17" s="6" t="s">
        <v>26</v>
      </c>
      <c r="C17" s="6" t="s">
        <v>27</v>
      </c>
      <c r="D17" s="6" t="s">
        <v>28</v>
      </c>
      <c r="E17" s="76">
        <v>441</v>
      </c>
      <c r="F17" s="76">
        <v>496</v>
      </c>
      <c r="G17" s="2">
        <f t="shared" si="0"/>
        <v>937</v>
      </c>
      <c r="H17" s="6" t="s">
        <v>25</v>
      </c>
      <c r="I17" s="40"/>
      <c r="J17" s="11">
        <f t="shared" si="1"/>
        <v>0</v>
      </c>
      <c r="K17" s="40"/>
      <c r="L17" s="11">
        <f t="shared" si="2"/>
        <v>0</v>
      </c>
      <c r="M17" s="1">
        <v>386</v>
      </c>
      <c r="N17" s="4">
        <f t="shared" si="3"/>
        <v>0.4119530416221985</v>
      </c>
      <c r="O17" s="6" t="s">
        <v>25</v>
      </c>
      <c r="P17" s="40"/>
      <c r="Q17" s="11" t="e">
        <f t="shared" si="4"/>
        <v>#DIV/0!</v>
      </c>
      <c r="R17" s="40"/>
      <c r="S17" s="11">
        <f t="shared" si="5"/>
        <v>0</v>
      </c>
      <c r="T17" s="1">
        <v>608</v>
      </c>
      <c r="U17" s="4">
        <f t="shared" si="9"/>
        <v>0.6488794023479189</v>
      </c>
      <c r="V17" s="6" t="s">
        <v>25</v>
      </c>
      <c r="W17" s="1">
        <v>344</v>
      </c>
      <c r="X17" s="77">
        <f t="shared" si="6"/>
        <v>0.780045351473923</v>
      </c>
      <c r="Y17" s="1">
        <v>369</v>
      </c>
      <c r="Z17" s="77">
        <f t="shared" si="7"/>
        <v>0.7439516129032258</v>
      </c>
      <c r="AA17" s="41">
        <f t="shared" si="10"/>
        <v>713</v>
      </c>
      <c r="AB17" s="4">
        <f t="shared" si="8"/>
        <v>0.7609391675560299</v>
      </c>
    </row>
    <row r="18" spans="1:28" ht="12.75">
      <c r="A18" s="6" t="s">
        <v>29</v>
      </c>
      <c r="B18" s="6" t="s">
        <v>30</v>
      </c>
      <c r="C18" s="6" t="s">
        <v>31</v>
      </c>
      <c r="D18" s="6">
        <v>17</v>
      </c>
      <c r="E18" s="76">
        <v>402</v>
      </c>
      <c r="F18" s="76">
        <v>466</v>
      </c>
      <c r="G18" s="2">
        <f t="shared" si="0"/>
        <v>868</v>
      </c>
      <c r="H18" s="6" t="s">
        <v>29</v>
      </c>
      <c r="I18" s="40"/>
      <c r="J18" s="11">
        <f t="shared" si="1"/>
        <v>0</v>
      </c>
      <c r="K18" s="40"/>
      <c r="L18" s="11">
        <f t="shared" si="2"/>
        <v>0</v>
      </c>
      <c r="M18" s="1">
        <v>270</v>
      </c>
      <c r="N18" s="4">
        <f t="shared" si="3"/>
        <v>0.31105990783410137</v>
      </c>
      <c r="O18" s="6" t="s">
        <v>29</v>
      </c>
      <c r="P18" s="40"/>
      <c r="Q18" s="11" t="e">
        <f t="shared" si="4"/>
        <v>#DIV/0!</v>
      </c>
      <c r="R18" s="40"/>
      <c r="S18" s="11">
        <f t="shared" si="5"/>
        <v>0</v>
      </c>
      <c r="T18" s="1">
        <v>593</v>
      </c>
      <c r="U18" s="4">
        <f t="shared" si="9"/>
        <v>0.6831797235023042</v>
      </c>
      <c r="V18" s="6" t="s">
        <v>29</v>
      </c>
      <c r="W18" s="1">
        <v>319</v>
      </c>
      <c r="X18" s="77">
        <f t="shared" si="6"/>
        <v>0.7935323383084577</v>
      </c>
      <c r="Y18" s="1">
        <v>347</v>
      </c>
      <c r="Z18" s="77">
        <f t="shared" si="7"/>
        <v>0.7446351931330472</v>
      </c>
      <c r="AA18" s="41">
        <f t="shared" si="10"/>
        <v>666</v>
      </c>
      <c r="AB18" s="4">
        <f t="shared" si="8"/>
        <v>0.7672811059907834</v>
      </c>
    </row>
    <row r="19" spans="1:28" ht="12.75">
      <c r="A19" s="6" t="s">
        <v>32</v>
      </c>
      <c r="B19" s="6" t="s">
        <v>30</v>
      </c>
      <c r="C19" s="6" t="s">
        <v>31</v>
      </c>
      <c r="D19" s="6">
        <v>17</v>
      </c>
      <c r="E19" s="76">
        <v>381</v>
      </c>
      <c r="F19" s="76">
        <v>471</v>
      </c>
      <c r="G19" s="2">
        <f t="shared" si="0"/>
        <v>852</v>
      </c>
      <c r="H19" s="6" t="s">
        <v>32</v>
      </c>
      <c r="I19" s="40"/>
      <c r="J19" s="11">
        <f t="shared" si="1"/>
        <v>0</v>
      </c>
      <c r="K19" s="40"/>
      <c r="L19" s="11">
        <f t="shared" si="2"/>
        <v>0</v>
      </c>
      <c r="M19" s="1">
        <v>319</v>
      </c>
      <c r="N19" s="4">
        <f t="shared" si="3"/>
        <v>0.3744131455399061</v>
      </c>
      <c r="O19" s="6" t="s">
        <v>32</v>
      </c>
      <c r="P19" s="40"/>
      <c r="Q19" s="11" t="e">
        <f t="shared" si="4"/>
        <v>#DIV/0!</v>
      </c>
      <c r="R19" s="40"/>
      <c r="S19" s="11">
        <f t="shared" si="5"/>
        <v>0</v>
      </c>
      <c r="T19" s="1">
        <v>531</v>
      </c>
      <c r="U19" s="4">
        <f t="shared" si="9"/>
        <v>0.6232394366197183</v>
      </c>
      <c r="V19" s="6" t="s">
        <v>32</v>
      </c>
      <c r="W19" s="1">
        <v>299</v>
      </c>
      <c r="X19" s="77">
        <f t="shared" si="6"/>
        <v>0.7847769028871391</v>
      </c>
      <c r="Y19" s="1">
        <v>337</v>
      </c>
      <c r="Z19" s="77">
        <f t="shared" si="7"/>
        <v>0.7154989384288747</v>
      </c>
      <c r="AA19" s="41">
        <f t="shared" si="10"/>
        <v>636</v>
      </c>
      <c r="AB19" s="4">
        <f t="shared" si="8"/>
        <v>0.7464788732394366</v>
      </c>
    </row>
    <row r="20" spans="1:28" ht="12.75">
      <c r="A20" s="6" t="s">
        <v>33</v>
      </c>
      <c r="B20" s="6" t="s">
        <v>30</v>
      </c>
      <c r="C20" s="6" t="s">
        <v>31</v>
      </c>
      <c r="D20" s="6">
        <v>17</v>
      </c>
      <c r="E20" s="76">
        <v>398</v>
      </c>
      <c r="F20" s="76">
        <v>466</v>
      </c>
      <c r="G20" s="2">
        <f t="shared" si="0"/>
        <v>864</v>
      </c>
      <c r="H20" s="6" t="s">
        <v>33</v>
      </c>
      <c r="I20" s="40"/>
      <c r="J20" s="11">
        <f t="shared" si="1"/>
        <v>0</v>
      </c>
      <c r="K20" s="40"/>
      <c r="L20" s="11">
        <f t="shared" si="2"/>
        <v>0</v>
      </c>
      <c r="M20" s="1">
        <v>320</v>
      </c>
      <c r="N20" s="4">
        <f t="shared" si="3"/>
        <v>0.37037037037037035</v>
      </c>
      <c r="O20" s="6" t="s">
        <v>33</v>
      </c>
      <c r="P20" s="40"/>
      <c r="Q20" s="11" t="e">
        <f t="shared" si="4"/>
        <v>#DIV/0!</v>
      </c>
      <c r="R20" s="40"/>
      <c r="S20" s="11">
        <f t="shared" si="5"/>
        <v>0</v>
      </c>
      <c r="T20" s="1">
        <v>532</v>
      </c>
      <c r="U20" s="4">
        <f t="shared" si="9"/>
        <v>0.6157407407407407</v>
      </c>
      <c r="V20" s="6" t="s">
        <v>33</v>
      </c>
      <c r="W20" s="1">
        <v>294</v>
      </c>
      <c r="X20" s="77">
        <f t="shared" si="6"/>
        <v>0.7386934673366834</v>
      </c>
      <c r="Y20" s="1">
        <v>330</v>
      </c>
      <c r="Z20" s="77">
        <f t="shared" si="7"/>
        <v>0.7081545064377682</v>
      </c>
      <c r="AA20" s="41">
        <f t="shared" si="10"/>
        <v>624</v>
      </c>
      <c r="AB20" s="4">
        <f t="shared" si="8"/>
        <v>0.7222222222222222</v>
      </c>
    </row>
    <row r="21" spans="1:28" ht="12.75">
      <c r="A21" s="6" t="s">
        <v>34</v>
      </c>
      <c r="B21" s="6" t="s">
        <v>35</v>
      </c>
      <c r="C21" s="6" t="s">
        <v>36</v>
      </c>
      <c r="D21" s="6">
        <v>6</v>
      </c>
      <c r="E21" s="76">
        <v>316</v>
      </c>
      <c r="F21" s="76">
        <v>444</v>
      </c>
      <c r="G21" s="2">
        <f t="shared" si="0"/>
        <v>760</v>
      </c>
      <c r="H21" s="6" t="s">
        <v>34</v>
      </c>
      <c r="I21" s="40"/>
      <c r="J21" s="11">
        <f t="shared" si="1"/>
        <v>0</v>
      </c>
      <c r="K21" s="40"/>
      <c r="L21" s="11">
        <f t="shared" si="2"/>
        <v>0</v>
      </c>
      <c r="M21" s="1">
        <v>298</v>
      </c>
      <c r="N21" s="4">
        <f t="shared" si="3"/>
        <v>0.39210526315789473</v>
      </c>
      <c r="O21" s="6" t="s">
        <v>34</v>
      </c>
      <c r="P21" s="40"/>
      <c r="Q21" s="11" t="e">
        <f t="shared" si="4"/>
        <v>#DIV/0!</v>
      </c>
      <c r="R21" s="40"/>
      <c r="S21" s="11">
        <f t="shared" si="5"/>
        <v>0</v>
      </c>
      <c r="T21" s="1">
        <v>452</v>
      </c>
      <c r="U21" s="4">
        <f t="shared" si="9"/>
        <v>0.5947368421052631</v>
      </c>
      <c r="V21" s="6" t="s">
        <v>34</v>
      </c>
      <c r="W21" s="1">
        <v>225</v>
      </c>
      <c r="X21" s="77">
        <f t="shared" si="6"/>
        <v>0.7120253164556962</v>
      </c>
      <c r="Y21" s="1">
        <v>308</v>
      </c>
      <c r="Z21" s="77">
        <f t="shared" si="7"/>
        <v>0.6936936936936937</v>
      </c>
      <c r="AA21" s="41">
        <f t="shared" si="10"/>
        <v>533</v>
      </c>
      <c r="AB21" s="4">
        <f t="shared" si="8"/>
        <v>0.7013157894736842</v>
      </c>
    </row>
    <row r="22" spans="1:28" ht="12.75">
      <c r="A22" s="6" t="s">
        <v>37</v>
      </c>
      <c r="B22" s="6" t="s">
        <v>35</v>
      </c>
      <c r="C22" s="6" t="s">
        <v>36</v>
      </c>
      <c r="D22" s="6" t="s">
        <v>38</v>
      </c>
      <c r="E22" s="76">
        <v>372</v>
      </c>
      <c r="F22" s="76">
        <v>455</v>
      </c>
      <c r="G22" s="2">
        <f t="shared" si="0"/>
        <v>827</v>
      </c>
      <c r="H22" s="6" t="s">
        <v>37</v>
      </c>
      <c r="I22" s="40"/>
      <c r="J22" s="11">
        <f t="shared" si="1"/>
        <v>0</v>
      </c>
      <c r="K22" s="40"/>
      <c r="L22" s="11">
        <f t="shared" si="2"/>
        <v>0</v>
      </c>
      <c r="M22" s="1">
        <v>360</v>
      </c>
      <c r="N22" s="4">
        <f t="shared" si="3"/>
        <v>0.43530834340991537</v>
      </c>
      <c r="O22" s="6" t="s">
        <v>37</v>
      </c>
      <c r="P22" s="40"/>
      <c r="Q22" s="11" t="e">
        <f t="shared" si="4"/>
        <v>#DIV/0!</v>
      </c>
      <c r="R22" s="40"/>
      <c r="S22" s="11">
        <f t="shared" si="5"/>
        <v>0</v>
      </c>
      <c r="T22" s="1">
        <v>540</v>
      </c>
      <c r="U22" s="4">
        <f t="shared" si="9"/>
        <v>0.652962515114873</v>
      </c>
      <c r="V22" s="6" t="s">
        <v>37</v>
      </c>
      <c r="W22" s="1">
        <v>289</v>
      </c>
      <c r="X22" s="77">
        <f t="shared" si="6"/>
        <v>0.7768817204301075</v>
      </c>
      <c r="Y22" s="1">
        <v>351</v>
      </c>
      <c r="Z22" s="77">
        <f t="shared" si="7"/>
        <v>0.7714285714285715</v>
      </c>
      <c r="AA22" s="41">
        <f t="shared" si="10"/>
        <v>640</v>
      </c>
      <c r="AB22" s="4">
        <f t="shared" si="8"/>
        <v>0.7738814993954051</v>
      </c>
    </row>
    <row r="23" spans="1:28" ht="12.75">
      <c r="A23" s="6" t="s">
        <v>15</v>
      </c>
      <c r="B23" s="6" t="s">
        <v>35</v>
      </c>
      <c r="C23" s="6" t="s">
        <v>36</v>
      </c>
      <c r="D23" s="6" t="s">
        <v>38</v>
      </c>
      <c r="E23" s="76">
        <v>350</v>
      </c>
      <c r="F23" s="76">
        <v>398</v>
      </c>
      <c r="G23" s="2">
        <f t="shared" si="0"/>
        <v>748</v>
      </c>
      <c r="H23" s="6" t="s">
        <v>15</v>
      </c>
      <c r="I23" s="40"/>
      <c r="J23" s="11">
        <f t="shared" si="1"/>
        <v>0</v>
      </c>
      <c r="K23" s="40"/>
      <c r="L23" s="11">
        <f t="shared" si="2"/>
        <v>0</v>
      </c>
      <c r="M23" s="1">
        <v>305</v>
      </c>
      <c r="N23" s="4">
        <f t="shared" si="3"/>
        <v>0.4077540106951872</v>
      </c>
      <c r="O23" s="6" t="s">
        <v>15</v>
      </c>
      <c r="P23" s="40"/>
      <c r="Q23" s="11" t="e">
        <f t="shared" si="4"/>
        <v>#DIV/0!</v>
      </c>
      <c r="R23" s="40"/>
      <c r="S23" s="11">
        <f t="shared" si="5"/>
        <v>0</v>
      </c>
      <c r="T23" s="1">
        <v>480</v>
      </c>
      <c r="U23" s="4">
        <f t="shared" si="9"/>
        <v>0.6417112299465241</v>
      </c>
      <c r="V23" s="6" t="s">
        <v>15</v>
      </c>
      <c r="W23" s="1">
        <v>256</v>
      </c>
      <c r="X23" s="77">
        <f t="shared" si="6"/>
        <v>0.7314285714285714</v>
      </c>
      <c r="Y23" s="1">
        <v>282</v>
      </c>
      <c r="Z23" s="77">
        <f t="shared" si="7"/>
        <v>0.7085427135678392</v>
      </c>
      <c r="AA23" s="41">
        <f t="shared" si="10"/>
        <v>538</v>
      </c>
      <c r="AB23" s="4">
        <f t="shared" si="8"/>
        <v>0.7192513368983957</v>
      </c>
    </row>
    <row r="24" spans="1:28" ht="12.75">
      <c r="A24" s="6" t="s">
        <v>39</v>
      </c>
      <c r="B24" s="6" t="s">
        <v>35</v>
      </c>
      <c r="C24" s="6" t="s">
        <v>36</v>
      </c>
      <c r="D24" s="6">
        <v>5</v>
      </c>
      <c r="E24" s="76">
        <v>323</v>
      </c>
      <c r="F24" s="76">
        <v>414</v>
      </c>
      <c r="G24" s="2">
        <f t="shared" si="0"/>
        <v>737</v>
      </c>
      <c r="H24" s="6" t="s">
        <v>39</v>
      </c>
      <c r="I24" s="40"/>
      <c r="J24" s="11">
        <f t="shared" si="1"/>
        <v>0</v>
      </c>
      <c r="K24" s="40"/>
      <c r="L24" s="11">
        <f t="shared" si="2"/>
        <v>0</v>
      </c>
      <c r="M24" s="1">
        <v>331</v>
      </c>
      <c r="N24" s="4">
        <f t="shared" si="3"/>
        <v>0.4491180461329715</v>
      </c>
      <c r="O24" s="6" t="s">
        <v>39</v>
      </c>
      <c r="P24" s="40"/>
      <c r="Q24" s="11" t="e">
        <f t="shared" si="4"/>
        <v>#DIV/0!</v>
      </c>
      <c r="R24" s="40"/>
      <c r="S24" s="11">
        <f t="shared" si="5"/>
        <v>0</v>
      </c>
      <c r="T24" s="1">
        <v>519</v>
      </c>
      <c r="U24" s="4">
        <f t="shared" si="9"/>
        <v>0.7042062415196744</v>
      </c>
      <c r="V24" s="6" t="s">
        <v>39</v>
      </c>
      <c r="W24" s="1">
        <v>257</v>
      </c>
      <c r="X24" s="77">
        <f t="shared" si="6"/>
        <v>0.7956656346749226</v>
      </c>
      <c r="Y24" s="1">
        <v>325</v>
      </c>
      <c r="Z24" s="77">
        <f t="shared" si="7"/>
        <v>0.785024154589372</v>
      </c>
      <c r="AA24" s="41">
        <f t="shared" si="10"/>
        <v>582</v>
      </c>
      <c r="AB24" s="4">
        <f t="shared" si="8"/>
        <v>0.7896879240162822</v>
      </c>
    </row>
    <row r="25" spans="1:28" ht="12.75">
      <c r="A25" s="6" t="s">
        <v>40</v>
      </c>
      <c r="B25" s="6" t="s">
        <v>35</v>
      </c>
      <c r="C25" s="6" t="s">
        <v>36</v>
      </c>
      <c r="D25" s="6">
        <v>5</v>
      </c>
      <c r="E25" s="76">
        <v>315</v>
      </c>
      <c r="F25" s="76">
        <v>379</v>
      </c>
      <c r="G25" s="2">
        <f t="shared" si="0"/>
        <v>694</v>
      </c>
      <c r="H25" s="6" t="s">
        <v>40</v>
      </c>
      <c r="I25" s="40"/>
      <c r="J25" s="11">
        <f t="shared" si="1"/>
        <v>0</v>
      </c>
      <c r="K25" s="40"/>
      <c r="L25" s="11">
        <f t="shared" si="2"/>
        <v>0</v>
      </c>
      <c r="M25" s="1">
        <v>323</v>
      </c>
      <c r="N25" s="4">
        <f t="shared" si="3"/>
        <v>0.4654178674351585</v>
      </c>
      <c r="O25" s="6" t="s">
        <v>40</v>
      </c>
      <c r="P25" s="40"/>
      <c r="Q25" s="11" t="e">
        <f t="shared" si="4"/>
        <v>#DIV/0!</v>
      </c>
      <c r="R25" s="40"/>
      <c r="S25" s="11">
        <f t="shared" si="5"/>
        <v>0</v>
      </c>
      <c r="T25" s="1">
        <v>474</v>
      </c>
      <c r="U25" s="4">
        <f t="shared" si="9"/>
        <v>0.6829971181556196</v>
      </c>
      <c r="V25" s="6" t="s">
        <v>40</v>
      </c>
      <c r="W25" s="1">
        <v>245</v>
      </c>
      <c r="X25" s="77">
        <f t="shared" si="6"/>
        <v>0.7777777777777778</v>
      </c>
      <c r="Y25" s="1">
        <v>290</v>
      </c>
      <c r="Z25" s="77">
        <f t="shared" si="7"/>
        <v>0.7651715039577837</v>
      </c>
      <c r="AA25" s="41">
        <f t="shared" si="10"/>
        <v>535</v>
      </c>
      <c r="AB25" s="4">
        <f t="shared" si="8"/>
        <v>0.770893371757925</v>
      </c>
    </row>
    <row r="26" spans="1:28" ht="12.75">
      <c r="A26" s="6" t="s">
        <v>41</v>
      </c>
      <c r="B26" s="6" t="s">
        <v>100</v>
      </c>
      <c r="C26" s="6" t="s">
        <v>42</v>
      </c>
      <c r="D26" s="6">
        <v>33</v>
      </c>
      <c r="E26" s="76">
        <v>340</v>
      </c>
      <c r="F26" s="76">
        <v>386</v>
      </c>
      <c r="G26" s="2">
        <f t="shared" si="0"/>
        <v>726</v>
      </c>
      <c r="H26" s="6" t="s">
        <v>41</v>
      </c>
      <c r="I26" s="40"/>
      <c r="J26" s="11">
        <f t="shared" si="1"/>
        <v>0</v>
      </c>
      <c r="K26" s="40"/>
      <c r="L26" s="11">
        <f t="shared" si="2"/>
        <v>0</v>
      </c>
      <c r="M26" s="1">
        <v>309</v>
      </c>
      <c r="N26" s="4">
        <f t="shared" si="3"/>
        <v>0.4256198347107438</v>
      </c>
      <c r="O26" s="6" t="s">
        <v>41</v>
      </c>
      <c r="P26" s="40"/>
      <c r="Q26" s="11" t="e">
        <f t="shared" si="4"/>
        <v>#DIV/0!</v>
      </c>
      <c r="R26" s="40"/>
      <c r="S26" s="11">
        <f t="shared" si="5"/>
        <v>0</v>
      </c>
      <c r="T26" s="1">
        <v>471</v>
      </c>
      <c r="U26" s="4">
        <f t="shared" si="9"/>
        <v>0.6487603305785123</v>
      </c>
      <c r="V26" s="6" t="s">
        <v>41</v>
      </c>
      <c r="W26" s="1">
        <v>253</v>
      </c>
      <c r="X26" s="77">
        <f t="shared" si="6"/>
        <v>0.7441176470588236</v>
      </c>
      <c r="Y26" s="1">
        <v>286</v>
      </c>
      <c r="Z26" s="77">
        <f t="shared" si="7"/>
        <v>0.7409326424870466</v>
      </c>
      <c r="AA26" s="41">
        <f t="shared" si="10"/>
        <v>539</v>
      </c>
      <c r="AB26" s="4">
        <f t="shared" si="8"/>
        <v>0.7424242424242424</v>
      </c>
    </row>
    <row r="27" spans="1:28" ht="12.75">
      <c r="A27" s="6" t="s">
        <v>43</v>
      </c>
      <c r="B27" s="6" t="s">
        <v>100</v>
      </c>
      <c r="C27" s="6" t="s">
        <v>42</v>
      </c>
      <c r="D27" s="6">
        <v>33</v>
      </c>
      <c r="E27" s="76">
        <v>363</v>
      </c>
      <c r="F27" s="76">
        <v>401</v>
      </c>
      <c r="G27" s="2">
        <f t="shared" si="0"/>
        <v>764</v>
      </c>
      <c r="H27" s="6" t="s">
        <v>43</v>
      </c>
      <c r="I27" s="40"/>
      <c r="J27" s="11">
        <f t="shared" si="1"/>
        <v>0</v>
      </c>
      <c r="K27" s="40"/>
      <c r="L27" s="11">
        <f t="shared" si="2"/>
        <v>0</v>
      </c>
      <c r="M27" s="1">
        <v>301</v>
      </c>
      <c r="N27" s="4">
        <f t="shared" si="3"/>
        <v>0.39397905759162305</v>
      </c>
      <c r="O27" s="6" t="s">
        <v>43</v>
      </c>
      <c r="P27" s="40"/>
      <c r="Q27" s="11" t="e">
        <f t="shared" si="4"/>
        <v>#DIV/0!</v>
      </c>
      <c r="R27" s="40"/>
      <c r="S27" s="11">
        <f t="shared" si="5"/>
        <v>0</v>
      </c>
      <c r="T27" s="1">
        <v>491</v>
      </c>
      <c r="U27" s="4">
        <f t="shared" si="9"/>
        <v>0.6426701570680629</v>
      </c>
      <c r="V27" s="6" t="s">
        <v>43</v>
      </c>
      <c r="W27" s="1">
        <v>272</v>
      </c>
      <c r="X27" s="77">
        <f t="shared" si="6"/>
        <v>0.7493112947658402</v>
      </c>
      <c r="Y27" s="1">
        <v>293</v>
      </c>
      <c r="Z27" s="77">
        <f t="shared" si="7"/>
        <v>0.7306733167082294</v>
      </c>
      <c r="AA27" s="41">
        <f t="shared" si="10"/>
        <v>565</v>
      </c>
      <c r="AB27" s="4">
        <f t="shared" si="8"/>
        <v>0.7395287958115183</v>
      </c>
    </row>
    <row r="28" spans="1:28" ht="12.75">
      <c r="A28" s="6" t="s">
        <v>44</v>
      </c>
      <c r="B28" s="6" t="s">
        <v>45</v>
      </c>
      <c r="C28" s="6" t="s">
        <v>46</v>
      </c>
      <c r="D28" s="6"/>
      <c r="E28" s="76">
        <v>396</v>
      </c>
      <c r="F28" s="76">
        <v>447</v>
      </c>
      <c r="G28" s="2">
        <f t="shared" si="0"/>
        <v>843</v>
      </c>
      <c r="H28" s="6" t="s">
        <v>44</v>
      </c>
      <c r="I28" s="40"/>
      <c r="J28" s="11">
        <f t="shared" si="1"/>
        <v>0</v>
      </c>
      <c r="K28" s="40"/>
      <c r="L28" s="11">
        <f t="shared" si="2"/>
        <v>0</v>
      </c>
      <c r="M28" s="1">
        <v>359</v>
      </c>
      <c r="N28" s="4">
        <f t="shared" si="3"/>
        <v>0.4258600237247924</v>
      </c>
      <c r="O28" s="6" t="s">
        <v>44</v>
      </c>
      <c r="P28" s="40"/>
      <c r="Q28" s="11" t="e">
        <f t="shared" si="4"/>
        <v>#DIV/0!</v>
      </c>
      <c r="R28" s="40"/>
      <c r="S28" s="11">
        <f t="shared" si="5"/>
        <v>0</v>
      </c>
      <c r="T28" s="1">
        <v>562</v>
      </c>
      <c r="U28" s="4">
        <f t="shared" si="9"/>
        <v>0.6666666666666666</v>
      </c>
      <c r="V28" s="6" t="s">
        <v>44</v>
      </c>
      <c r="W28" s="1">
        <v>312</v>
      </c>
      <c r="X28" s="77">
        <f t="shared" si="6"/>
        <v>0.7878787878787878</v>
      </c>
      <c r="Y28" s="1">
        <v>362</v>
      </c>
      <c r="Z28" s="77">
        <f t="shared" si="7"/>
        <v>0.8098434004474273</v>
      </c>
      <c r="AA28" s="41">
        <f t="shared" si="10"/>
        <v>674</v>
      </c>
      <c r="AB28" s="4">
        <f t="shared" si="8"/>
        <v>0.7995255041518387</v>
      </c>
    </row>
    <row r="29" spans="1:28" ht="12.75">
      <c r="A29" s="6" t="s">
        <v>47</v>
      </c>
      <c r="B29" s="6" t="s">
        <v>45</v>
      </c>
      <c r="C29" s="6" t="s">
        <v>46</v>
      </c>
      <c r="D29" s="6"/>
      <c r="E29" s="76">
        <v>421</v>
      </c>
      <c r="F29" s="76">
        <v>463</v>
      </c>
      <c r="G29" s="2">
        <f t="shared" si="0"/>
        <v>884</v>
      </c>
      <c r="H29" s="6" t="s">
        <v>47</v>
      </c>
      <c r="I29" s="40"/>
      <c r="J29" s="11">
        <f t="shared" si="1"/>
        <v>0</v>
      </c>
      <c r="K29" s="40"/>
      <c r="L29" s="11">
        <f t="shared" si="2"/>
        <v>0</v>
      </c>
      <c r="M29" s="1">
        <v>333</v>
      </c>
      <c r="N29" s="4">
        <f t="shared" si="3"/>
        <v>0.3766968325791855</v>
      </c>
      <c r="O29" s="6" t="s">
        <v>47</v>
      </c>
      <c r="P29" s="40"/>
      <c r="Q29" s="11" t="e">
        <f t="shared" si="4"/>
        <v>#DIV/0!</v>
      </c>
      <c r="R29" s="40"/>
      <c r="S29" s="11">
        <f t="shared" si="5"/>
        <v>0</v>
      </c>
      <c r="T29" s="1">
        <v>559</v>
      </c>
      <c r="U29" s="4">
        <f t="shared" si="9"/>
        <v>0.6323529411764706</v>
      </c>
      <c r="V29" s="6" t="s">
        <v>47</v>
      </c>
      <c r="W29" s="1">
        <v>321</v>
      </c>
      <c r="X29" s="77">
        <f t="shared" si="6"/>
        <v>0.7624703087885986</v>
      </c>
      <c r="Y29" s="1">
        <v>345</v>
      </c>
      <c r="Z29" s="77">
        <f t="shared" si="7"/>
        <v>0.7451403887688985</v>
      </c>
      <c r="AA29" s="41">
        <f t="shared" si="10"/>
        <v>666</v>
      </c>
      <c r="AB29" s="4">
        <f t="shared" si="8"/>
        <v>0.753393665158371</v>
      </c>
    </row>
    <row r="30" spans="1:28" ht="12.75">
      <c r="A30" s="6" t="s">
        <v>48</v>
      </c>
      <c r="B30" s="6" t="s">
        <v>45</v>
      </c>
      <c r="C30" s="6" t="s">
        <v>46</v>
      </c>
      <c r="D30" s="6"/>
      <c r="E30" s="76">
        <v>322</v>
      </c>
      <c r="F30" s="76">
        <v>334</v>
      </c>
      <c r="G30" s="2">
        <f t="shared" si="0"/>
        <v>656</v>
      </c>
      <c r="H30" s="6" t="s">
        <v>48</v>
      </c>
      <c r="I30" s="40"/>
      <c r="J30" s="11">
        <f t="shared" si="1"/>
        <v>0</v>
      </c>
      <c r="K30" s="40"/>
      <c r="L30" s="11">
        <f t="shared" si="2"/>
        <v>0</v>
      </c>
      <c r="M30" s="1">
        <v>256</v>
      </c>
      <c r="N30" s="4">
        <f t="shared" si="3"/>
        <v>0.3902439024390244</v>
      </c>
      <c r="O30" s="6" t="s">
        <v>48</v>
      </c>
      <c r="P30" s="40"/>
      <c r="Q30" s="11" t="e">
        <f t="shared" si="4"/>
        <v>#DIV/0!</v>
      </c>
      <c r="R30" s="40"/>
      <c r="S30" s="11">
        <f t="shared" si="5"/>
        <v>0</v>
      </c>
      <c r="T30" s="1">
        <v>422</v>
      </c>
      <c r="U30" s="4">
        <f t="shared" si="9"/>
        <v>0.6432926829268293</v>
      </c>
      <c r="V30" s="6" t="s">
        <v>48</v>
      </c>
      <c r="W30" s="1">
        <v>254</v>
      </c>
      <c r="X30" s="77">
        <f t="shared" si="6"/>
        <v>0.7888198757763976</v>
      </c>
      <c r="Y30" s="1">
        <v>250</v>
      </c>
      <c r="Z30" s="77">
        <f t="shared" si="7"/>
        <v>0.7485029940119761</v>
      </c>
      <c r="AA30" s="41">
        <f t="shared" si="10"/>
        <v>504</v>
      </c>
      <c r="AB30" s="4">
        <f t="shared" si="8"/>
        <v>0.7682926829268293</v>
      </c>
    </row>
    <row r="31" spans="1:28" ht="12.75">
      <c r="A31" s="6" t="s">
        <v>49</v>
      </c>
      <c r="B31" s="6" t="s">
        <v>45</v>
      </c>
      <c r="C31" s="6" t="s">
        <v>46</v>
      </c>
      <c r="D31" s="6"/>
      <c r="E31" s="76">
        <v>340</v>
      </c>
      <c r="F31" s="76">
        <v>373</v>
      </c>
      <c r="G31" s="2">
        <f t="shared" si="0"/>
        <v>713</v>
      </c>
      <c r="H31" s="6" t="s">
        <v>49</v>
      </c>
      <c r="I31" s="40"/>
      <c r="J31" s="11">
        <f t="shared" si="1"/>
        <v>0</v>
      </c>
      <c r="K31" s="40"/>
      <c r="L31" s="11">
        <f t="shared" si="2"/>
        <v>0</v>
      </c>
      <c r="M31" s="1">
        <v>316</v>
      </c>
      <c r="N31" s="4">
        <f t="shared" si="3"/>
        <v>0.4431977559607293</v>
      </c>
      <c r="O31" s="6" t="s">
        <v>49</v>
      </c>
      <c r="P31" s="40"/>
      <c r="Q31" s="11" t="e">
        <f t="shared" si="4"/>
        <v>#DIV/0!</v>
      </c>
      <c r="R31" s="40"/>
      <c r="S31" s="11">
        <f t="shared" si="5"/>
        <v>0</v>
      </c>
      <c r="T31" s="1">
        <v>489</v>
      </c>
      <c r="U31" s="4">
        <f t="shared" si="9"/>
        <v>0.6858345021037868</v>
      </c>
      <c r="V31" s="6" t="s">
        <v>49</v>
      </c>
      <c r="W31" s="1">
        <v>282</v>
      </c>
      <c r="X31" s="77">
        <f t="shared" si="6"/>
        <v>0.8294117647058824</v>
      </c>
      <c r="Y31" s="1">
        <v>295</v>
      </c>
      <c r="Z31" s="77">
        <f t="shared" si="7"/>
        <v>0.7908847184986595</v>
      </c>
      <c r="AA31" s="41">
        <f t="shared" si="10"/>
        <v>577</v>
      </c>
      <c r="AB31" s="4">
        <f t="shared" si="8"/>
        <v>0.8092566619915849</v>
      </c>
    </row>
    <row r="32" spans="1:28" ht="12.75">
      <c r="A32" s="6" t="s">
        <v>50</v>
      </c>
      <c r="B32" s="6" t="s">
        <v>51</v>
      </c>
      <c r="C32" s="6" t="s">
        <v>52</v>
      </c>
      <c r="D32" s="6"/>
      <c r="E32" s="76">
        <v>439</v>
      </c>
      <c r="F32" s="76">
        <v>504</v>
      </c>
      <c r="G32" s="2">
        <f t="shared" si="0"/>
        <v>943</v>
      </c>
      <c r="H32" s="6" t="s">
        <v>50</v>
      </c>
      <c r="I32" s="40"/>
      <c r="J32" s="11">
        <f t="shared" si="1"/>
        <v>0</v>
      </c>
      <c r="K32" s="40"/>
      <c r="L32" s="11">
        <f t="shared" si="2"/>
        <v>0</v>
      </c>
      <c r="M32" s="1">
        <v>374</v>
      </c>
      <c r="N32" s="4">
        <f t="shared" si="3"/>
        <v>0.39660657476139977</v>
      </c>
      <c r="O32" s="6" t="s">
        <v>50</v>
      </c>
      <c r="P32" s="40"/>
      <c r="Q32" s="11" t="e">
        <f t="shared" si="4"/>
        <v>#DIV/0!</v>
      </c>
      <c r="R32" s="40"/>
      <c r="S32" s="11">
        <f t="shared" si="5"/>
        <v>0</v>
      </c>
      <c r="T32" s="1">
        <v>632</v>
      </c>
      <c r="U32" s="4">
        <f t="shared" si="9"/>
        <v>0.6702014846235419</v>
      </c>
      <c r="V32" s="6" t="s">
        <v>50</v>
      </c>
      <c r="W32" s="1">
        <v>348</v>
      </c>
      <c r="X32" s="77">
        <f t="shared" si="6"/>
        <v>0.7927107061503417</v>
      </c>
      <c r="Y32" s="1">
        <v>399</v>
      </c>
      <c r="Z32" s="77">
        <f t="shared" si="7"/>
        <v>0.7916666666666666</v>
      </c>
      <c r="AA32" s="41">
        <f t="shared" si="10"/>
        <v>747</v>
      </c>
      <c r="AB32" s="4">
        <f t="shared" si="8"/>
        <v>0.792152704135737</v>
      </c>
    </row>
    <row r="33" spans="1:28" ht="12.75">
      <c r="A33" s="6" t="s">
        <v>53</v>
      </c>
      <c r="B33" s="6" t="s">
        <v>51</v>
      </c>
      <c r="C33" s="6" t="s">
        <v>52</v>
      </c>
      <c r="D33" s="6"/>
      <c r="E33" s="76">
        <v>434</v>
      </c>
      <c r="F33" s="76">
        <v>511</v>
      </c>
      <c r="G33" s="2">
        <f t="shared" si="0"/>
        <v>945</v>
      </c>
      <c r="H33" s="6" t="s">
        <v>53</v>
      </c>
      <c r="I33" s="40"/>
      <c r="J33" s="11">
        <f t="shared" si="1"/>
        <v>0</v>
      </c>
      <c r="K33" s="40"/>
      <c r="L33" s="11">
        <f t="shared" si="2"/>
        <v>0</v>
      </c>
      <c r="M33" s="1">
        <v>377</v>
      </c>
      <c r="N33" s="4">
        <f t="shared" si="3"/>
        <v>0.39894179894179893</v>
      </c>
      <c r="O33" s="6" t="s">
        <v>53</v>
      </c>
      <c r="P33" s="40"/>
      <c r="Q33" s="11" t="e">
        <f t="shared" si="4"/>
        <v>#DIV/0!</v>
      </c>
      <c r="R33" s="40"/>
      <c r="S33" s="11">
        <f t="shared" si="5"/>
        <v>0</v>
      </c>
      <c r="T33" s="1">
        <v>589</v>
      </c>
      <c r="U33" s="4">
        <f t="shared" si="9"/>
        <v>0.6232804232804233</v>
      </c>
      <c r="V33" s="6" t="s">
        <v>53</v>
      </c>
      <c r="W33" s="1">
        <v>307</v>
      </c>
      <c r="X33" s="77">
        <f t="shared" si="6"/>
        <v>0.7073732718894009</v>
      </c>
      <c r="Y33" s="1">
        <v>369</v>
      </c>
      <c r="Z33" s="77">
        <f t="shared" si="7"/>
        <v>0.7221135029354208</v>
      </c>
      <c r="AA33" s="41">
        <f t="shared" si="10"/>
        <v>676</v>
      </c>
      <c r="AB33" s="4">
        <f t="shared" si="8"/>
        <v>0.7153439153439154</v>
      </c>
    </row>
    <row r="34" spans="1:28" ht="12.75">
      <c r="A34" s="6" t="s">
        <v>54</v>
      </c>
      <c r="B34" s="6" t="s">
        <v>51</v>
      </c>
      <c r="C34" s="6" t="s">
        <v>52</v>
      </c>
      <c r="D34" s="6"/>
      <c r="E34" s="76">
        <v>406</v>
      </c>
      <c r="F34" s="76">
        <v>491</v>
      </c>
      <c r="G34" s="2">
        <f t="shared" si="0"/>
        <v>897</v>
      </c>
      <c r="H34" s="6" t="s">
        <v>54</v>
      </c>
      <c r="I34" s="40"/>
      <c r="J34" s="11">
        <f t="shared" si="1"/>
        <v>0</v>
      </c>
      <c r="K34" s="40"/>
      <c r="L34" s="11">
        <f t="shared" si="2"/>
        <v>0</v>
      </c>
      <c r="M34" s="1">
        <v>360</v>
      </c>
      <c r="N34" s="4">
        <f t="shared" si="3"/>
        <v>0.4013377926421405</v>
      </c>
      <c r="O34" s="6" t="s">
        <v>54</v>
      </c>
      <c r="P34" s="40"/>
      <c r="Q34" s="11" t="e">
        <f t="shared" si="4"/>
        <v>#DIV/0!</v>
      </c>
      <c r="R34" s="40"/>
      <c r="S34" s="11">
        <f t="shared" si="5"/>
        <v>0</v>
      </c>
      <c r="T34" s="1">
        <v>572</v>
      </c>
      <c r="U34" s="4">
        <f t="shared" si="9"/>
        <v>0.6376811594202898</v>
      </c>
      <c r="V34" s="6" t="s">
        <v>54</v>
      </c>
      <c r="W34" s="1">
        <v>317</v>
      </c>
      <c r="X34" s="77">
        <f t="shared" si="6"/>
        <v>0.7807881773399015</v>
      </c>
      <c r="Y34" s="1">
        <v>342</v>
      </c>
      <c r="Z34" s="77">
        <f t="shared" si="7"/>
        <v>0.6965376782077393</v>
      </c>
      <c r="AA34" s="41">
        <f t="shared" si="10"/>
        <v>659</v>
      </c>
      <c r="AB34" s="4">
        <f t="shared" si="8"/>
        <v>0.7346711259754738</v>
      </c>
    </row>
    <row r="35" spans="1:28" ht="12.75">
      <c r="A35" s="6" t="s">
        <v>55</v>
      </c>
      <c r="B35" s="6" t="s">
        <v>104</v>
      </c>
      <c r="C35" s="6" t="s">
        <v>105</v>
      </c>
      <c r="D35" s="6">
        <v>43</v>
      </c>
      <c r="E35" s="76">
        <v>344</v>
      </c>
      <c r="F35" s="76">
        <v>370</v>
      </c>
      <c r="G35" s="2">
        <f t="shared" si="0"/>
        <v>714</v>
      </c>
      <c r="H35" s="6" t="s">
        <v>55</v>
      </c>
      <c r="I35" s="40"/>
      <c r="J35" s="11">
        <f t="shared" si="1"/>
        <v>0</v>
      </c>
      <c r="K35" s="40"/>
      <c r="L35" s="11">
        <f t="shared" si="2"/>
        <v>0</v>
      </c>
      <c r="M35" s="1">
        <v>284</v>
      </c>
      <c r="N35" s="4">
        <f t="shared" si="3"/>
        <v>0.39775910364145656</v>
      </c>
      <c r="O35" s="6" t="s">
        <v>55</v>
      </c>
      <c r="P35" s="40"/>
      <c r="Q35" s="11" t="e">
        <f t="shared" si="4"/>
        <v>#DIV/0!</v>
      </c>
      <c r="R35" s="40"/>
      <c r="S35" s="11">
        <f t="shared" si="5"/>
        <v>0</v>
      </c>
      <c r="T35" s="1">
        <v>440</v>
      </c>
      <c r="U35" s="4">
        <f t="shared" si="9"/>
        <v>0.6162464985994398</v>
      </c>
      <c r="V35" s="6" t="s">
        <v>55</v>
      </c>
      <c r="W35" s="1">
        <v>252</v>
      </c>
      <c r="X35" s="77">
        <f t="shared" si="6"/>
        <v>0.7325581395348837</v>
      </c>
      <c r="Y35" s="1">
        <v>263</v>
      </c>
      <c r="Z35" s="77">
        <f t="shared" si="7"/>
        <v>0.7108108108108108</v>
      </c>
      <c r="AA35" s="41">
        <f t="shared" si="10"/>
        <v>515</v>
      </c>
      <c r="AB35" s="4">
        <f t="shared" si="8"/>
        <v>0.7212885154061625</v>
      </c>
    </row>
    <row r="36" spans="1:28" ht="12.75">
      <c r="A36" s="6" t="s">
        <v>56</v>
      </c>
      <c r="B36" s="6" t="s">
        <v>104</v>
      </c>
      <c r="C36" s="6" t="s">
        <v>105</v>
      </c>
      <c r="D36" s="6">
        <v>43</v>
      </c>
      <c r="E36" s="76">
        <v>326</v>
      </c>
      <c r="F36" s="76">
        <v>359</v>
      </c>
      <c r="G36" s="2">
        <f t="shared" si="0"/>
        <v>685</v>
      </c>
      <c r="H36" s="6" t="s">
        <v>56</v>
      </c>
      <c r="I36" s="40"/>
      <c r="J36" s="11">
        <f t="shared" si="1"/>
        <v>0</v>
      </c>
      <c r="K36" s="40"/>
      <c r="L36" s="11">
        <f t="shared" si="2"/>
        <v>0</v>
      </c>
      <c r="M36" s="1">
        <v>211</v>
      </c>
      <c r="N36" s="4">
        <f t="shared" si="3"/>
        <v>0.30802919708029197</v>
      </c>
      <c r="O36" s="6" t="s">
        <v>56</v>
      </c>
      <c r="P36" s="40"/>
      <c r="Q36" s="11" t="e">
        <f t="shared" si="4"/>
        <v>#DIV/0!</v>
      </c>
      <c r="R36" s="40"/>
      <c r="S36" s="11">
        <f t="shared" si="5"/>
        <v>0</v>
      </c>
      <c r="T36" s="1">
        <v>377</v>
      </c>
      <c r="U36" s="4">
        <f t="shared" si="9"/>
        <v>0.5503649635036496</v>
      </c>
      <c r="V36" s="6" t="s">
        <v>56</v>
      </c>
      <c r="W36" s="1">
        <v>224</v>
      </c>
      <c r="X36" s="77">
        <f t="shared" si="6"/>
        <v>0.6871165644171779</v>
      </c>
      <c r="Y36" s="1">
        <v>225</v>
      </c>
      <c r="Z36" s="77">
        <f t="shared" si="7"/>
        <v>0.6267409470752089</v>
      </c>
      <c r="AA36" s="41">
        <f t="shared" si="10"/>
        <v>449</v>
      </c>
      <c r="AB36" s="4">
        <f t="shared" si="8"/>
        <v>0.6554744525547446</v>
      </c>
    </row>
    <row r="37" spans="1:28" ht="12.75">
      <c r="A37" s="6" t="s">
        <v>57</v>
      </c>
      <c r="B37" s="6" t="s">
        <v>58</v>
      </c>
      <c r="C37" s="6" t="s">
        <v>59</v>
      </c>
      <c r="D37" s="6" t="s">
        <v>10</v>
      </c>
      <c r="E37" s="76">
        <v>309</v>
      </c>
      <c r="F37" s="76">
        <v>360</v>
      </c>
      <c r="G37" s="2">
        <f t="shared" si="0"/>
        <v>669</v>
      </c>
      <c r="H37" s="6" t="s">
        <v>57</v>
      </c>
      <c r="I37" s="40"/>
      <c r="J37" s="11">
        <f t="shared" si="1"/>
        <v>0</v>
      </c>
      <c r="K37" s="40"/>
      <c r="L37" s="11">
        <f t="shared" si="2"/>
        <v>0</v>
      </c>
      <c r="M37" s="1">
        <v>289</v>
      </c>
      <c r="N37" s="4">
        <f t="shared" si="3"/>
        <v>0.4319880418535127</v>
      </c>
      <c r="O37" s="6" t="s">
        <v>57</v>
      </c>
      <c r="P37" s="40"/>
      <c r="Q37" s="11" t="e">
        <f t="shared" si="4"/>
        <v>#DIV/0!</v>
      </c>
      <c r="R37" s="40"/>
      <c r="S37" s="11">
        <f t="shared" si="5"/>
        <v>0</v>
      </c>
      <c r="T37" s="1">
        <v>434</v>
      </c>
      <c r="U37" s="4">
        <f t="shared" si="9"/>
        <v>0.648729446935725</v>
      </c>
      <c r="V37" s="6" t="s">
        <v>57</v>
      </c>
      <c r="W37" s="1">
        <v>235</v>
      </c>
      <c r="X37" s="77">
        <f t="shared" si="6"/>
        <v>0.7605177993527508</v>
      </c>
      <c r="Y37" s="1">
        <v>270</v>
      </c>
      <c r="Z37" s="77">
        <f t="shared" si="7"/>
        <v>0.75</v>
      </c>
      <c r="AA37" s="41">
        <f t="shared" si="10"/>
        <v>505</v>
      </c>
      <c r="AB37" s="4">
        <f t="shared" si="8"/>
        <v>0.7548579970104634</v>
      </c>
    </row>
    <row r="38" spans="1:28" ht="12.75">
      <c r="A38" s="6" t="s">
        <v>60</v>
      </c>
      <c r="B38" s="6" t="s">
        <v>58</v>
      </c>
      <c r="C38" s="6" t="s">
        <v>59</v>
      </c>
      <c r="D38" s="6" t="s">
        <v>10</v>
      </c>
      <c r="E38" s="76">
        <v>352</v>
      </c>
      <c r="F38" s="76">
        <v>387</v>
      </c>
      <c r="G38" s="2">
        <f t="shared" si="0"/>
        <v>739</v>
      </c>
      <c r="H38" s="6" t="s">
        <v>60</v>
      </c>
      <c r="I38" s="40"/>
      <c r="J38" s="11">
        <f t="shared" si="1"/>
        <v>0</v>
      </c>
      <c r="K38" s="40"/>
      <c r="L38" s="11">
        <f t="shared" si="2"/>
        <v>0</v>
      </c>
      <c r="M38" s="1">
        <v>282</v>
      </c>
      <c r="N38" s="4">
        <f t="shared" si="3"/>
        <v>0.38159675236806495</v>
      </c>
      <c r="O38" s="6" t="s">
        <v>60</v>
      </c>
      <c r="P38" s="40"/>
      <c r="Q38" s="11" t="e">
        <f t="shared" si="4"/>
        <v>#DIV/0!</v>
      </c>
      <c r="R38" s="40"/>
      <c r="S38" s="11">
        <f t="shared" si="5"/>
        <v>0</v>
      </c>
      <c r="T38" s="1">
        <v>451</v>
      </c>
      <c r="U38" s="4">
        <f t="shared" si="9"/>
        <v>0.6102841677943166</v>
      </c>
      <c r="V38" s="6" t="s">
        <v>60</v>
      </c>
      <c r="W38" s="1">
        <v>278</v>
      </c>
      <c r="X38" s="77">
        <f>(W38/E38)</f>
        <v>0.7897727272727273</v>
      </c>
      <c r="Y38" s="1">
        <v>285</v>
      </c>
      <c r="Z38" s="77">
        <f t="shared" si="7"/>
        <v>0.7364341085271318</v>
      </c>
      <c r="AA38" s="41">
        <f t="shared" si="10"/>
        <v>563</v>
      </c>
      <c r="AB38" s="4">
        <f t="shared" si="8"/>
        <v>0.7618403247631935</v>
      </c>
    </row>
    <row r="39" spans="1:28" ht="12.75">
      <c r="A39" s="6" t="s">
        <v>61</v>
      </c>
      <c r="B39" s="6" t="s">
        <v>58</v>
      </c>
      <c r="C39" s="6" t="s">
        <v>59</v>
      </c>
      <c r="D39" s="6" t="s">
        <v>10</v>
      </c>
      <c r="E39" s="76">
        <v>398</v>
      </c>
      <c r="F39" s="76">
        <v>383</v>
      </c>
      <c r="G39" s="2">
        <f t="shared" si="0"/>
        <v>781</v>
      </c>
      <c r="H39" s="6" t="s">
        <v>61</v>
      </c>
      <c r="I39" s="40"/>
      <c r="J39" s="11">
        <f t="shared" si="1"/>
        <v>0</v>
      </c>
      <c r="K39" s="40"/>
      <c r="L39" s="11">
        <f t="shared" si="2"/>
        <v>0</v>
      </c>
      <c r="M39" s="1">
        <v>337</v>
      </c>
      <c r="N39" s="4">
        <f t="shared" si="3"/>
        <v>0.43149807938540335</v>
      </c>
      <c r="O39" s="6" t="s">
        <v>61</v>
      </c>
      <c r="P39" s="40"/>
      <c r="Q39" s="11" t="e">
        <f t="shared" si="4"/>
        <v>#DIV/0!</v>
      </c>
      <c r="R39" s="40"/>
      <c r="S39" s="11">
        <f t="shared" si="5"/>
        <v>0</v>
      </c>
      <c r="T39" s="1">
        <v>490</v>
      </c>
      <c r="U39" s="4">
        <f t="shared" si="9"/>
        <v>0.6274007682458387</v>
      </c>
      <c r="V39" s="6" t="s">
        <v>61</v>
      </c>
      <c r="W39" s="1">
        <v>301</v>
      </c>
      <c r="X39" s="77">
        <f t="shared" si="6"/>
        <v>0.7562814070351759</v>
      </c>
      <c r="Y39" s="1">
        <v>284</v>
      </c>
      <c r="Z39" s="77">
        <f t="shared" si="7"/>
        <v>0.741514360313316</v>
      </c>
      <c r="AA39" s="41">
        <f t="shared" si="10"/>
        <v>585</v>
      </c>
      <c r="AB39" s="4">
        <f t="shared" si="8"/>
        <v>0.7490396927016645</v>
      </c>
    </row>
    <row r="40" spans="1:28" ht="12.75">
      <c r="A40" s="6" t="s">
        <v>62</v>
      </c>
      <c r="B40" s="6" t="s">
        <v>63</v>
      </c>
      <c r="C40" s="6" t="s">
        <v>64</v>
      </c>
      <c r="D40" s="6"/>
      <c r="E40" s="76">
        <v>306</v>
      </c>
      <c r="F40" s="76">
        <v>347</v>
      </c>
      <c r="G40" s="2">
        <f t="shared" si="0"/>
        <v>653</v>
      </c>
      <c r="H40" s="6" t="s">
        <v>62</v>
      </c>
      <c r="I40" s="40"/>
      <c r="J40" s="11">
        <f t="shared" si="1"/>
        <v>0</v>
      </c>
      <c r="K40" s="40"/>
      <c r="L40" s="11">
        <f t="shared" si="2"/>
        <v>0</v>
      </c>
      <c r="M40" s="1">
        <v>251</v>
      </c>
      <c r="N40" s="4">
        <f t="shared" si="3"/>
        <v>0.38437978560490044</v>
      </c>
      <c r="O40" s="6" t="s">
        <v>62</v>
      </c>
      <c r="P40" s="40"/>
      <c r="Q40" s="11" t="e">
        <f t="shared" si="4"/>
        <v>#DIV/0!</v>
      </c>
      <c r="R40" s="40"/>
      <c r="S40" s="11">
        <f t="shared" si="5"/>
        <v>0</v>
      </c>
      <c r="T40" s="1">
        <v>401</v>
      </c>
      <c r="U40" s="4">
        <f t="shared" si="9"/>
        <v>0.6140888208269525</v>
      </c>
      <c r="V40" s="6" t="s">
        <v>62</v>
      </c>
      <c r="W40" s="1">
        <v>219</v>
      </c>
      <c r="X40" s="77">
        <f t="shared" si="6"/>
        <v>0.7156862745098039</v>
      </c>
      <c r="Y40" s="1">
        <v>246</v>
      </c>
      <c r="Z40" s="77">
        <f t="shared" si="7"/>
        <v>0.7089337175792507</v>
      </c>
      <c r="AA40" s="41">
        <f t="shared" si="10"/>
        <v>465</v>
      </c>
      <c r="AB40" s="4">
        <f t="shared" si="8"/>
        <v>0.7120980091883614</v>
      </c>
    </row>
    <row r="41" spans="1:28" ht="12.75">
      <c r="A41" s="6" t="s">
        <v>65</v>
      </c>
      <c r="B41" s="6" t="s">
        <v>63</v>
      </c>
      <c r="C41" s="6" t="s">
        <v>64</v>
      </c>
      <c r="D41" s="6"/>
      <c r="E41" s="76">
        <v>353</v>
      </c>
      <c r="F41" s="76">
        <v>414</v>
      </c>
      <c r="G41" s="2">
        <f aca="true" t="shared" si="11" ref="G41:G56">SUM(E41:F41)</f>
        <v>767</v>
      </c>
      <c r="H41" s="6" t="s">
        <v>65</v>
      </c>
      <c r="I41" s="40"/>
      <c r="J41" s="11">
        <f>(I41/E41)</f>
        <v>0</v>
      </c>
      <c r="K41" s="40"/>
      <c r="L41" s="11" t="s">
        <v>108</v>
      </c>
      <c r="M41" s="1">
        <v>291</v>
      </c>
      <c r="N41" s="4">
        <f aca="true" t="shared" si="12" ref="N41:N58">(M41/G41)</f>
        <v>0.379400260756193</v>
      </c>
      <c r="O41" s="6" t="s">
        <v>65</v>
      </c>
      <c r="P41" s="40"/>
      <c r="Q41" s="11" t="e">
        <f>(P41/L41)</f>
        <v>#VALUE!</v>
      </c>
      <c r="R41" s="40"/>
      <c r="S41" s="11">
        <f t="shared" si="5"/>
        <v>0</v>
      </c>
      <c r="T41" s="1">
        <v>509</v>
      </c>
      <c r="U41" s="4">
        <f t="shared" si="9"/>
        <v>0.6636245110821382</v>
      </c>
      <c r="V41" s="6" t="s">
        <v>65</v>
      </c>
      <c r="W41" s="1">
        <v>280</v>
      </c>
      <c r="X41" s="77">
        <f t="shared" si="6"/>
        <v>0.7932011331444759</v>
      </c>
      <c r="Y41" s="1">
        <v>308</v>
      </c>
      <c r="Z41" s="77">
        <f t="shared" si="7"/>
        <v>0.7439613526570048</v>
      </c>
      <c r="AA41" s="41">
        <f t="shared" si="10"/>
        <v>588</v>
      </c>
      <c r="AB41" s="4">
        <f t="shared" si="8"/>
        <v>0.7666232073011734</v>
      </c>
    </row>
    <row r="42" spans="1:28" ht="12.75">
      <c r="A42" s="6" t="s">
        <v>66</v>
      </c>
      <c r="B42" s="6" t="s">
        <v>63</v>
      </c>
      <c r="C42" s="6" t="s">
        <v>64</v>
      </c>
      <c r="D42" s="6"/>
      <c r="E42" s="76">
        <v>353</v>
      </c>
      <c r="F42" s="76">
        <v>413</v>
      </c>
      <c r="G42" s="2">
        <f t="shared" si="11"/>
        <v>766</v>
      </c>
      <c r="H42" s="6" t="s">
        <v>66</v>
      </c>
      <c r="I42" s="40"/>
      <c r="J42" s="11">
        <f>(I42/E42)</f>
        <v>0</v>
      </c>
      <c r="K42" s="40" t="s">
        <v>108</v>
      </c>
      <c r="L42" s="11" t="e">
        <f aca="true" t="shared" si="13" ref="L42:L58">(K42/F42)</f>
        <v>#VALUE!</v>
      </c>
      <c r="M42" s="1">
        <v>350</v>
      </c>
      <c r="N42" s="4">
        <f t="shared" si="12"/>
        <v>0.45691906005221933</v>
      </c>
      <c r="O42" s="6" t="s">
        <v>66</v>
      </c>
      <c r="P42" s="40"/>
      <c r="Q42" s="11" t="e">
        <f>(P42/L42)</f>
        <v>#VALUE!</v>
      </c>
      <c r="R42" s="40"/>
      <c r="S42" s="11">
        <f t="shared" si="5"/>
        <v>0</v>
      </c>
      <c r="T42" s="1">
        <v>516</v>
      </c>
      <c r="U42" s="4">
        <f t="shared" si="9"/>
        <v>0.6736292428198434</v>
      </c>
      <c r="V42" s="6" t="s">
        <v>66</v>
      </c>
      <c r="W42" s="1">
        <v>269</v>
      </c>
      <c r="X42" s="77">
        <f t="shared" si="6"/>
        <v>0.7620396600566572</v>
      </c>
      <c r="Y42" s="1">
        <v>313</v>
      </c>
      <c r="Z42" s="77">
        <f t="shared" si="7"/>
        <v>0.7578692493946732</v>
      </c>
      <c r="AA42" s="41">
        <f t="shared" si="10"/>
        <v>582</v>
      </c>
      <c r="AB42" s="4">
        <f t="shared" si="8"/>
        <v>0.7597911227154047</v>
      </c>
    </row>
    <row r="43" spans="1:28" ht="12.75">
      <c r="A43" s="6" t="s">
        <v>67</v>
      </c>
      <c r="B43" s="6" t="s">
        <v>101</v>
      </c>
      <c r="C43" s="6" t="s">
        <v>102</v>
      </c>
      <c r="D43" s="6">
        <v>21</v>
      </c>
      <c r="E43" s="76">
        <v>0</v>
      </c>
      <c r="F43" s="76">
        <v>0</v>
      </c>
      <c r="G43" s="2">
        <f t="shared" si="11"/>
        <v>0</v>
      </c>
      <c r="H43" s="6" t="s">
        <v>67</v>
      </c>
      <c r="I43" s="40"/>
      <c r="J43" s="11">
        <f aca="true" t="shared" si="14" ref="J43:J56">(I43/E44)</f>
        <v>0</v>
      </c>
      <c r="K43" s="40"/>
      <c r="L43" s="11" t="e">
        <f t="shared" si="13"/>
        <v>#DIV/0!</v>
      </c>
      <c r="M43" s="1">
        <v>9</v>
      </c>
      <c r="N43" s="4" t="e">
        <f t="shared" si="12"/>
        <v>#DIV/0!</v>
      </c>
      <c r="O43" s="6" t="s">
        <v>67</v>
      </c>
      <c r="P43" s="40"/>
      <c r="Q43" s="11" t="e">
        <f aca="true" t="shared" si="15" ref="Q43:Q56">(P43/L44)</f>
        <v>#VALUE!</v>
      </c>
      <c r="R43" s="40"/>
      <c r="S43" s="11">
        <f t="shared" si="5"/>
        <v>0</v>
      </c>
      <c r="T43" s="1">
        <v>65</v>
      </c>
      <c r="U43" s="4" t="e">
        <f t="shared" si="9"/>
        <v>#DIV/0!</v>
      </c>
      <c r="V43" s="6" t="s">
        <v>67</v>
      </c>
      <c r="W43" s="1">
        <v>36</v>
      </c>
      <c r="X43" s="77" t="e">
        <f t="shared" si="6"/>
        <v>#DIV/0!</v>
      </c>
      <c r="Y43" s="1">
        <v>34</v>
      </c>
      <c r="Z43" s="77" t="e">
        <f t="shared" si="7"/>
        <v>#DIV/0!</v>
      </c>
      <c r="AA43" s="41">
        <f t="shared" si="10"/>
        <v>70</v>
      </c>
      <c r="AB43" s="4" t="e">
        <f t="shared" si="8"/>
        <v>#DIV/0!</v>
      </c>
    </row>
    <row r="44" spans="1:28" ht="12.75">
      <c r="A44" s="6" t="s">
        <v>68</v>
      </c>
      <c r="B44" s="6" t="s">
        <v>69</v>
      </c>
      <c r="C44" s="6" t="s">
        <v>70</v>
      </c>
      <c r="D44" s="6" t="s">
        <v>71</v>
      </c>
      <c r="E44" s="76">
        <v>570</v>
      </c>
      <c r="F44" s="76">
        <v>548</v>
      </c>
      <c r="G44" s="2">
        <f t="shared" si="11"/>
        <v>1118</v>
      </c>
      <c r="H44" s="6" t="s">
        <v>68</v>
      </c>
      <c r="I44" s="40"/>
      <c r="J44" s="11">
        <f t="shared" si="14"/>
        <v>0</v>
      </c>
      <c r="K44" s="40"/>
      <c r="L44" s="11" t="s">
        <v>108</v>
      </c>
      <c r="M44" s="1">
        <v>421</v>
      </c>
      <c r="N44" s="4">
        <f t="shared" si="12"/>
        <v>0.37656529516994636</v>
      </c>
      <c r="O44" s="6" t="s">
        <v>68</v>
      </c>
      <c r="P44" s="40"/>
      <c r="Q44" s="11" t="e">
        <f t="shared" si="15"/>
        <v>#VALUE!</v>
      </c>
      <c r="R44" s="40"/>
      <c r="S44" s="11">
        <f t="shared" si="5"/>
        <v>0</v>
      </c>
      <c r="T44" s="1">
        <v>704</v>
      </c>
      <c r="U44" s="4">
        <f t="shared" si="9"/>
        <v>0.629695885509839</v>
      </c>
      <c r="V44" s="6" t="s">
        <v>68</v>
      </c>
      <c r="W44" s="1">
        <v>440</v>
      </c>
      <c r="X44" s="77">
        <f t="shared" si="6"/>
        <v>0.7719298245614035</v>
      </c>
      <c r="Y44" s="1">
        <v>430</v>
      </c>
      <c r="Z44" s="77">
        <f t="shared" si="7"/>
        <v>0.7846715328467153</v>
      </c>
      <c r="AA44" s="41">
        <f t="shared" si="10"/>
        <v>870</v>
      </c>
      <c r="AB44" s="4">
        <f t="shared" si="8"/>
        <v>0.778175313059034</v>
      </c>
    </row>
    <row r="45" spans="1:28" ht="12.75">
      <c r="A45" s="6" t="s">
        <v>72</v>
      </c>
      <c r="B45" s="6" t="s">
        <v>69</v>
      </c>
      <c r="C45" s="6" t="s">
        <v>70</v>
      </c>
      <c r="D45" s="6" t="s">
        <v>71</v>
      </c>
      <c r="E45" s="76">
        <v>400</v>
      </c>
      <c r="F45" s="76">
        <v>457</v>
      </c>
      <c r="G45" s="2">
        <f t="shared" si="11"/>
        <v>857</v>
      </c>
      <c r="H45" s="6" t="s">
        <v>72</v>
      </c>
      <c r="I45" s="40"/>
      <c r="J45" s="11">
        <f t="shared" si="14"/>
        <v>0</v>
      </c>
      <c r="K45" s="40"/>
      <c r="L45" s="11" t="s">
        <v>108</v>
      </c>
      <c r="M45" s="1">
        <v>363</v>
      </c>
      <c r="N45" s="4">
        <f t="shared" si="12"/>
        <v>0.4235705950991832</v>
      </c>
      <c r="O45" s="6" t="s">
        <v>72</v>
      </c>
      <c r="P45" s="40"/>
      <c r="Q45" s="11" t="e">
        <f t="shared" si="15"/>
        <v>#DIV/0!</v>
      </c>
      <c r="R45" s="40"/>
      <c r="S45" s="11">
        <f t="shared" si="5"/>
        <v>0</v>
      </c>
      <c r="T45" s="1">
        <v>565</v>
      </c>
      <c r="U45" s="4">
        <f t="shared" si="9"/>
        <v>0.6592765460910152</v>
      </c>
      <c r="V45" s="6" t="s">
        <v>72</v>
      </c>
      <c r="W45" s="1">
        <v>314</v>
      </c>
      <c r="X45" s="77">
        <f t="shared" si="6"/>
        <v>0.785</v>
      </c>
      <c r="Y45" s="1">
        <v>355</v>
      </c>
      <c r="Z45" s="77">
        <f t="shared" si="7"/>
        <v>0.7768052516411379</v>
      </c>
      <c r="AA45" s="41">
        <f t="shared" si="10"/>
        <v>669</v>
      </c>
      <c r="AB45" s="4">
        <f t="shared" si="8"/>
        <v>0.780630105017503</v>
      </c>
    </row>
    <row r="46" spans="1:28" ht="12.75">
      <c r="A46" s="6" t="s">
        <v>73</v>
      </c>
      <c r="B46" s="6" t="s">
        <v>69</v>
      </c>
      <c r="C46" s="6" t="s">
        <v>70</v>
      </c>
      <c r="D46" s="6" t="s">
        <v>71</v>
      </c>
      <c r="E46" s="76">
        <v>377</v>
      </c>
      <c r="F46" s="76">
        <v>437</v>
      </c>
      <c r="G46" s="2">
        <f t="shared" si="11"/>
        <v>814</v>
      </c>
      <c r="H46" s="6" t="s">
        <v>73</v>
      </c>
      <c r="I46" s="40"/>
      <c r="J46" s="11">
        <f t="shared" si="14"/>
        <v>0</v>
      </c>
      <c r="K46" s="40"/>
      <c r="L46" s="11">
        <f t="shared" si="13"/>
        <v>0</v>
      </c>
      <c r="M46" s="1">
        <v>317</v>
      </c>
      <c r="N46" s="4">
        <f t="shared" si="12"/>
        <v>0.3894348894348894</v>
      </c>
      <c r="O46" s="6" t="s">
        <v>73</v>
      </c>
      <c r="P46" s="40"/>
      <c r="Q46" s="11" t="e">
        <f t="shared" si="15"/>
        <v>#DIV/0!</v>
      </c>
      <c r="R46" s="40"/>
      <c r="S46" s="11">
        <f t="shared" si="5"/>
        <v>0</v>
      </c>
      <c r="T46" s="1">
        <v>520</v>
      </c>
      <c r="U46" s="4">
        <f t="shared" si="9"/>
        <v>0.6388206388206388</v>
      </c>
      <c r="V46" s="6" t="s">
        <v>73</v>
      </c>
      <c r="W46" s="1">
        <v>282</v>
      </c>
      <c r="X46" s="77">
        <f t="shared" si="6"/>
        <v>0.7480106100795756</v>
      </c>
      <c r="Y46" s="1">
        <v>311</v>
      </c>
      <c r="Z46" s="77">
        <f t="shared" si="7"/>
        <v>0.7116704805491991</v>
      </c>
      <c r="AA46" s="41">
        <f t="shared" si="10"/>
        <v>593</v>
      </c>
      <c r="AB46" s="4">
        <f t="shared" si="8"/>
        <v>0.7285012285012284</v>
      </c>
    </row>
    <row r="47" spans="1:28" ht="12.75">
      <c r="A47" s="6" t="s">
        <v>74</v>
      </c>
      <c r="B47" s="6" t="s">
        <v>69</v>
      </c>
      <c r="C47" s="6" t="s">
        <v>70</v>
      </c>
      <c r="D47" s="6" t="s">
        <v>71</v>
      </c>
      <c r="E47" s="76">
        <v>323</v>
      </c>
      <c r="F47" s="76">
        <v>339</v>
      </c>
      <c r="G47" s="2">
        <f t="shared" si="11"/>
        <v>662</v>
      </c>
      <c r="H47" s="6" t="s">
        <v>74</v>
      </c>
      <c r="I47" s="40"/>
      <c r="J47" s="11">
        <f t="shared" si="14"/>
        <v>0</v>
      </c>
      <c r="K47" s="40"/>
      <c r="L47" s="11">
        <f t="shared" si="13"/>
        <v>0</v>
      </c>
      <c r="M47" s="1">
        <v>243</v>
      </c>
      <c r="N47" s="4">
        <f t="shared" si="12"/>
        <v>0.36706948640483383</v>
      </c>
      <c r="O47" s="6" t="s">
        <v>74</v>
      </c>
      <c r="P47" s="40"/>
      <c r="Q47" s="11" t="e">
        <f t="shared" si="15"/>
        <v>#VALUE!</v>
      </c>
      <c r="R47" s="40"/>
      <c r="S47" s="11">
        <f t="shared" si="5"/>
        <v>0</v>
      </c>
      <c r="T47" s="1">
        <v>386</v>
      </c>
      <c r="U47" s="4">
        <f t="shared" si="9"/>
        <v>0.5830815709969789</v>
      </c>
      <c r="V47" s="6" t="s">
        <v>74</v>
      </c>
      <c r="W47" s="1">
        <v>230</v>
      </c>
      <c r="X47" s="77">
        <f t="shared" si="6"/>
        <v>0.7120743034055728</v>
      </c>
      <c r="Y47" s="1">
        <v>230</v>
      </c>
      <c r="Z47" s="77">
        <f t="shared" si="7"/>
        <v>0.6784660766961652</v>
      </c>
      <c r="AA47" s="41">
        <f t="shared" si="10"/>
        <v>460</v>
      </c>
      <c r="AB47" s="4">
        <f t="shared" si="8"/>
        <v>0.6948640483383686</v>
      </c>
    </row>
    <row r="48" spans="1:28" ht="12.75">
      <c r="A48" s="6" t="s">
        <v>75</v>
      </c>
      <c r="B48" s="6" t="s">
        <v>76</v>
      </c>
      <c r="C48" s="6" t="s">
        <v>77</v>
      </c>
      <c r="D48" s="6" t="s">
        <v>10</v>
      </c>
      <c r="E48" s="76">
        <v>371</v>
      </c>
      <c r="F48" s="76">
        <v>387</v>
      </c>
      <c r="G48" s="2">
        <f t="shared" si="11"/>
        <v>758</v>
      </c>
      <c r="H48" s="6" t="s">
        <v>75</v>
      </c>
      <c r="I48" s="40"/>
      <c r="J48" s="11">
        <f t="shared" si="14"/>
        <v>0</v>
      </c>
      <c r="K48" s="40"/>
      <c r="L48" s="11" t="s">
        <v>107</v>
      </c>
      <c r="M48" s="1">
        <v>286</v>
      </c>
      <c r="N48" s="4">
        <f t="shared" si="12"/>
        <v>0.37730870712401055</v>
      </c>
      <c r="O48" s="6" t="s">
        <v>75</v>
      </c>
      <c r="P48" s="40"/>
      <c r="Q48" s="11" t="e">
        <f t="shared" si="15"/>
        <v>#DIV/0!</v>
      </c>
      <c r="R48" s="40"/>
      <c r="S48" s="11">
        <f t="shared" si="5"/>
        <v>0</v>
      </c>
      <c r="T48" s="1">
        <v>480</v>
      </c>
      <c r="U48" s="4">
        <f t="shared" si="9"/>
        <v>0.633245382585752</v>
      </c>
      <c r="V48" s="6" t="s">
        <v>75</v>
      </c>
      <c r="W48" s="1">
        <v>276</v>
      </c>
      <c r="X48" s="77">
        <f t="shared" si="6"/>
        <v>0.7439353099730458</v>
      </c>
      <c r="Y48" s="1">
        <v>290</v>
      </c>
      <c r="Z48" s="77">
        <f t="shared" si="7"/>
        <v>0.7493540051679587</v>
      </c>
      <c r="AA48" s="41">
        <f t="shared" si="10"/>
        <v>566</v>
      </c>
      <c r="AB48" s="4">
        <f t="shared" si="8"/>
        <v>0.7467018469656992</v>
      </c>
    </row>
    <row r="49" spans="1:28" ht="12.75">
      <c r="A49" s="6" t="s">
        <v>78</v>
      </c>
      <c r="B49" s="6" t="s">
        <v>76</v>
      </c>
      <c r="C49" s="6" t="s">
        <v>77</v>
      </c>
      <c r="D49" s="6" t="s">
        <v>10</v>
      </c>
      <c r="E49" s="76">
        <v>346</v>
      </c>
      <c r="F49" s="76">
        <v>363</v>
      </c>
      <c r="G49" s="2">
        <f t="shared" si="11"/>
        <v>709</v>
      </c>
      <c r="H49" s="6" t="s">
        <v>78</v>
      </c>
      <c r="I49" s="40"/>
      <c r="J49" s="11">
        <f t="shared" si="14"/>
        <v>0</v>
      </c>
      <c r="K49" s="40"/>
      <c r="L49" s="11">
        <f t="shared" si="13"/>
        <v>0</v>
      </c>
      <c r="M49" s="1">
        <v>255</v>
      </c>
      <c r="N49" s="4">
        <f t="shared" si="12"/>
        <v>0.35966149506346967</v>
      </c>
      <c r="O49" s="6" t="s">
        <v>78</v>
      </c>
      <c r="P49" s="40"/>
      <c r="Q49" s="11" t="e">
        <f t="shared" si="15"/>
        <v>#VALUE!</v>
      </c>
      <c r="R49" s="40"/>
      <c r="S49" s="11">
        <f t="shared" si="5"/>
        <v>0</v>
      </c>
      <c r="T49" s="1">
        <v>422</v>
      </c>
      <c r="U49" s="4">
        <f t="shared" si="9"/>
        <v>0.5952045133991537</v>
      </c>
      <c r="V49" s="6" t="s">
        <v>78</v>
      </c>
      <c r="W49" s="1">
        <v>269</v>
      </c>
      <c r="X49" s="77">
        <f t="shared" si="6"/>
        <v>0.7774566473988439</v>
      </c>
      <c r="Y49" s="1">
        <v>268</v>
      </c>
      <c r="Z49" s="77">
        <f t="shared" si="7"/>
        <v>0.7382920110192838</v>
      </c>
      <c r="AA49" s="41">
        <f t="shared" si="10"/>
        <v>537</v>
      </c>
      <c r="AB49" s="4">
        <f t="shared" si="8"/>
        <v>0.7574047954866009</v>
      </c>
    </row>
    <row r="50" spans="1:28" ht="12.75">
      <c r="A50" s="6" t="s">
        <v>79</v>
      </c>
      <c r="B50" s="6" t="s">
        <v>76</v>
      </c>
      <c r="C50" s="6" t="s">
        <v>77</v>
      </c>
      <c r="D50" s="6" t="s">
        <v>10</v>
      </c>
      <c r="E50" s="76">
        <v>322</v>
      </c>
      <c r="F50" s="76">
        <v>345</v>
      </c>
      <c r="G50" s="2">
        <f t="shared" si="11"/>
        <v>667</v>
      </c>
      <c r="H50" s="6" t="s">
        <v>79</v>
      </c>
      <c r="I50" s="40"/>
      <c r="J50" s="11">
        <f t="shared" si="14"/>
        <v>0</v>
      </c>
      <c r="K50" s="40"/>
      <c r="L50" s="11" t="s">
        <v>108</v>
      </c>
      <c r="M50" s="1">
        <v>290</v>
      </c>
      <c r="N50" s="4">
        <f t="shared" si="12"/>
        <v>0.43478260869565216</v>
      </c>
      <c r="O50" s="6" t="s">
        <v>79</v>
      </c>
      <c r="P50" s="40"/>
      <c r="Q50" s="11" t="e">
        <f t="shared" si="15"/>
        <v>#DIV/0!</v>
      </c>
      <c r="R50" s="40"/>
      <c r="S50" s="11">
        <f t="shared" si="5"/>
        <v>0</v>
      </c>
      <c r="T50" s="1">
        <v>466</v>
      </c>
      <c r="U50" s="4">
        <f t="shared" si="9"/>
        <v>0.6986506746626686</v>
      </c>
      <c r="V50" s="6" t="s">
        <v>79</v>
      </c>
      <c r="W50" s="1">
        <v>269</v>
      </c>
      <c r="X50" s="77">
        <f t="shared" si="6"/>
        <v>0.8354037267080745</v>
      </c>
      <c r="Y50" s="1">
        <v>273</v>
      </c>
      <c r="Z50" s="77">
        <f t="shared" si="7"/>
        <v>0.7913043478260869</v>
      </c>
      <c r="AA50" s="41">
        <f t="shared" si="10"/>
        <v>542</v>
      </c>
      <c r="AB50" s="4">
        <f t="shared" si="8"/>
        <v>0.8125937031484258</v>
      </c>
    </row>
    <row r="51" spans="1:28" ht="12.75">
      <c r="A51" s="6" t="s">
        <v>80</v>
      </c>
      <c r="B51" s="6" t="s">
        <v>81</v>
      </c>
      <c r="C51" s="6" t="s">
        <v>24</v>
      </c>
      <c r="D51" s="6" t="s">
        <v>82</v>
      </c>
      <c r="E51" s="76">
        <v>313</v>
      </c>
      <c r="F51" s="76">
        <v>346</v>
      </c>
      <c r="G51" s="2">
        <f t="shared" si="11"/>
        <v>659</v>
      </c>
      <c r="H51" s="6" t="s">
        <v>80</v>
      </c>
      <c r="I51" s="40"/>
      <c r="J51" s="11">
        <f t="shared" si="14"/>
        <v>0</v>
      </c>
      <c r="K51" s="40"/>
      <c r="L51" s="11">
        <f t="shared" si="13"/>
        <v>0</v>
      </c>
      <c r="M51" s="1">
        <v>234</v>
      </c>
      <c r="N51" s="4">
        <f t="shared" si="12"/>
        <v>0.3550834597875569</v>
      </c>
      <c r="O51" s="6" t="s">
        <v>80</v>
      </c>
      <c r="P51" s="40"/>
      <c r="Q51" s="11" t="e">
        <f t="shared" si="15"/>
        <v>#DIV/0!</v>
      </c>
      <c r="R51" s="40"/>
      <c r="S51" s="11">
        <f t="shared" si="5"/>
        <v>0</v>
      </c>
      <c r="T51" s="1">
        <v>406</v>
      </c>
      <c r="U51" s="4">
        <f t="shared" si="9"/>
        <v>0.6160849772382397</v>
      </c>
      <c r="V51" s="6" t="s">
        <v>80</v>
      </c>
      <c r="W51" s="1">
        <v>225</v>
      </c>
      <c r="X51" s="77">
        <f t="shared" si="6"/>
        <v>0.7188498402555911</v>
      </c>
      <c r="Y51" s="1">
        <v>237</v>
      </c>
      <c r="Z51" s="77">
        <f t="shared" si="7"/>
        <v>0.684971098265896</v>
      </c>
      <c r="AA51" s="41">
        <f t="shared" si="10"/>
        <v>462</v>
      </c>
      <c r="AB51" s="4">
        <f t="shared" si="8"/>
        <v>0.701062215477997</v>
      </c>
    </row>
    <row r="52" spans="1:28" ht="12.75">
      <c r="A52" s="6" t="s">
        <v>83</v>
      </c>
      <c r="B52" s="6" t="s">
        <v>81</v>
      </c>
      <c r="C52" s="6" t="s">
        <v>24</v>
      </c>
      <c r="D52" s="6" t="s">
        <v>82</v>
      </c>
      <c r="E52" s="76">
        <v>332</v>
      </c>
      <c r="F52" s="76">
        <v>389</v>
      </c>
      <c r="G52" s="2">
        <f t="shared" si="11"/>
        <v>721</v>
      </c>
      <c r="H52" s="6" t="s">
        <v>83</v>
      </c>
      <c r="I52" s="40"/>
      <c r="J52" s="11">
        <f t="shared" si="14"/>
        <v>0</v>
      </c>
      <c r="K52" s="40"/>
      <c r="L52" s="11">
        <f t="shared" si="13"/>
        <v>0</v>
      </c>
      <c r="M52" s="1">
        <v>264</v>
      </c>
      <c r="N52" s="4">
        <f t="shared" si="12"/>
        <v>0.36615811373092927</v>
      </c>
      <c r="O52" s="6" t="s">
        <v>83</v>
      </c>
      <c r="P52" s="40"/>
      <c r="Q52" s="11" t="e">
        <f t="shared" si="15"/>
        <v>#DIV/0!</v>
      </c>
      <c r="R52" s="40"/>
      <c r="S52" s="11">
        <f t="shared" si="5"/>
        <v>0</v>
      </c>
      <c r="T52" s="1">
        <v>409</v>
      </c>
      <c r="U52" s="4">
        <f t="shared" si="9"/>
        <v>0.5672676837725381</v>
      </c>
      <c r="V52" s="6" t="s">
        <v>83</v>
      </c>
      <c r="W52" s="1">
        <v>235</v>
      </c>
      <c r="X52" s="77">
        <f t="shared" si="6"/>
        <v>0.7078313253012049</v>
      </c>
      <c r="Y52" s="1">
        <v>288</v>
      </c>
      <c r="Z52" s="77">
        <f t="shared" si="7"/>
        <v>0.7403598971722365</v>
      </c>
      <c r="AA52" s="41">
        <f t="shared" si="10"/>
        <v>523</v>
      </c>
      <c r="AB52" s="4">
        <f t="shared" si="8"/>
        <v>0.7253814147018031</v>
      </c>
    </row>
    <row r="53" spans="1:28" ht="12.75">
      <c r="A53" s="6" t="s">
        <v>84</v>
      </c>
      <c r="B53" s="6" t="s">
        <v>85</v>
      </c>
      <c r="C53" s="6" t="s">
        <v>86</v>
      </c>
      <c r="D53" s="6"/>
      <c r="E53" s="76">
        <v>381</v>
      </c>
      <c r="F53" s="76">
        <v>430</v>
      </c>
      <c r="G53" s="2">
        <f t="shared" si="11"/>
        <v>811</v>
      </c>
      <c r="H53" s="6" t="s">
        <v>84</v>
      </c>
      <c r="I53" s="40"/>
      <c r="J53" s="11">
        <f t="shared" si="14"/>
        <v>0</v>
      </c>
      <c r="K53" s="40"/>
      <c r="L53" s="11">
        <f t="shared" si="13"/>
        <v>0</v>
      </c>
      <c r="M53" s="1">
        <v>356</v>
      </c>
      <c r="N53" s="4">
        <f t="shared" si="12"/>
        <v>0.43896424167694204</v>
      </c>
      <c r="O53" s="6" t="s">
        <v>84</v>
      </c>
      <c r="P53" s="40"/>
      <c r="Q53" s="11" t="e">
        <f t="shared" si="15"/>
        <v>#DIV/0!</v>
      </c>
      <c r="R53" s="40"/>
      <c r="S53" s="11">
        <f t="shared" si="5"/>
        <v>0</v>
      </c>
      <c r="T53" s="1">
        <v>543</v>
      </c>
      <c r="U53" s="4">
        <f t="shared" si="9"/>
        <v>0.6695437731196054</v>
      </c>
      <c r="V53" s="6" t="s">
        <v>84</v>
      </c>
      <c r="W53" s="1">
        <v>302</v>
      </c>
      <c r="X53" s="77">
        <f t="shared" si="6"/>
        <v>0.7926509186351706</v>
      </c>
      <c r="Y53" s="1">
        <v>339</v>
      </c>
      <c r="Z53" s="77">
        <f t="shared" si="7"/>
        <v>0.7883720930232558</v>
      </c>
      <c r="AA53" s="41">
        <f t="shared" si="10"/>
        <v>641</v>
      </c>
      <c r="AB53" s="4">
        <f t="shared" si="8"/>
        <v>0.7903822441430333</v>
      </c>
    </row>
    <row r="54" spans="1:28" ht="12.75">
      <c r="A54" s="6" t="s">
        <v>87</v>
      </c>
      <c r="B54" s="6" t="s">
        <v>85</v>
      </c>
      <c r="C54" s="6" t="s">
        <v>86</v>
      </c>
      <c r="D54" s="6"/>
      <c r="E54" s="76">
        <v>370</v>
      </c>
      <c r="F54" s="76">
        <v>454</v>
      </c>
      <c r="G54" s="2">
        <f t="shared" si="11"/>
        <v>824</v>
      </c>
      <c r="H54" s="6" t="s">
        <v>87</v>
      </c>
      <c r="I54" s="40"/>
      <c r="J54" s="11">
        <f t="shared" si="14"/>
        <v>0</v>
      </c>
      <c r="K54" s="40"/>
      <c r="L54" s="11">
        <f t="shared" si="13"/>
        <v>0</v>
      </c>
      <c r="M54" s="1">
        <v>365</v>
      </c>
      <c r="N54" s="4">
        <f t="shared" si="12"/>
        <v>0.4429611650485437</v>
      </c>
      <c r="O54" s="6" t="s">
        <v>87</v>
      </c>
      <c r="P54" s="40"/>
      <c r="Q54" s="11" t="e">
        <f t="shared" si="15"/>
        <v>#DIV/0!</v>
      </c>
      <c r="R54" s="40"/>
      <c r="S54" s="11">
        <f t="shared" si="5"/>
        <v>0</v>
      </c>
      <c r="T54" s="1">
        <v>559</v>
      </c>
      <c r="U54" s="4">
        <f t="shared" si="9"/>
        <v>0.6783980582524272</v>
      </c>
      <c r="V54" s="6" t="s">
        <v>87</v>
      </c>
      <c r="W54" s="1">
        <v>286</v>
      </c>
      <c r="X54" s="77">
        <f t="shared" si="6"/>
        <v>0.772972972972973</v>
      </c>
      <c r="Y54" s="1">
        <v>347</v>
      </c>
      <c r="Z54" s="77">
        <f t="shared" si="7"/>
        <v>0.76431718061674</v>
      </c>
      <c r="AA54" s="41">
        <f t="shared" si="10"/>
        <v>633</v>
      </c>
      <c r="AB54" s="4">
        <f t="shared" si="8"/>
        <v>0.7682038834951457</v>
      </c>
    </row>
    <row r="55" spans="1:28" ht="12.75">
      <c r="A55" s="6" t="s">
        <v>88</v>
      </c>
      <c r="B55" s="6" t="s">
        <v>85</v>
      </c>
      <c r="C55" s="6" t="s">
        <v>86</v>
      </c>
      <c r="D55" s="6"/>
      <c r="E55" s="76">
        <v>489</v>
      </c>
      <c r="F55" s="76">
        <v>516</v>
      </c>
      <c r="G55" s="2">
        <f t="shared" si="11"/>
        <v>1005</v>
      </c>
      <c r="H55" s="6" t="s">
        <v>88</v>
      </c>
      <c r="I55" s="40"/>
      <c r="J55" s="11">
        <f t="shared" si="14"/>
        <v>0</v>
      </c>
      <c r="K55" s="40"/>
      <c r="L55" s="11">
        <f t="shared" si="13"/>
        <v>0</v>
      </c>
      <c r="M55" s="1">
        <v>415</v>
      </c>
      <c r="N55" s="4">
        <f t="shared" si="12"/>
        <v>0.4129353233830846</v>
      </c>
      <c r="O55" s="6" t="s">
        <v>88</v>
      </c>
      <c r="P55" s="40"/>
      <c r="Q55" s="11" t="e">
        <f t="shared" si="15"/>
        <v>#DIV/0!</v>
      </c>
      <c r="R55" s="40"/>
      <c r="S55" s="11">
        <f t="shared" si="5"/>
        <v>0</v>
      </c>
      <c r="T55" s="1">
        <v>678</v>
      </c>
      <c r="U55" s="4">
        <f t="shared" si="9"/>
        <v>0.6746268656716418</v>
      </c>
      <c r="V55" s="6" t="s">
        <v>88</v>
      </c>
      <c r="W55" s="1">
        <v>393</v>
      </c>
      <c r="X55" s="77">
        <f t="shared" si="6"/>
        <v>0.803680981595092</v>
      </c>
      <c r="Y55" s="1">
        <v>409</v>
      </c>
      <c r="Z55" s="77">
        <f t="shared" si="7"/>
        <v>0.7926356589147286</v>
      </c>
      <c r="AA55" s="41">
        <f t="shared" si="10"/>
        <v>802</v>
      </c>
      <c r="AB55" s="4">
        <f t="shared" si="8"/>
        <v>0.7980099502487562</v>
      </c>
    </row>
    <row r="56" spans="1:28" ht="12.75">
      <c r="A56" s="6" t="s">
        <v>89</v>
      </c>
      <c r="B56" s="6" t="s">
        <v>85</v>
      </c>
      <c r="C56" s="6" t="s">
        <v>86</v>
      </c>
      <c r="D56" s="6"/>
      <c r="E56" s="76">
        <v>338</v>
      </c>
      <c r="F56" s="76">
        <v>431</v>
      </c>
      <c r="G56" s="2">
        <f t="shared" si="11"/>
        <v>769</v>
      </c>
      <c r="H56" s="6" t="s">
        <v>89</v>
      </c>
      <c r="I56" s="40"/>
      <c r="J56" s="11">
        <f t="shared" si="14"/>
        <v>0</v>
      </c>
      <c r="K56" s="40"/>
      <c r="L56" s="11">
        <f t="shared" si="13"/>
        <v>0</v>
      </c>
      <c r="M56" s="1">
        <v>324</v>
      </c>
      <c r="N56" s="4">
        <f t="shared" si="12"/>
        <v>0.4213263979193758</v>
      </c>
      <c r="O56" s="6" t="s">
        <v>89</v>
      </c>
      <c r="P56" s="40"/>
      <c r="Q56" s="11" t="e">
        <f t="shared" si="15"/>
        <v>#DIV/0!</v>
      </c>
      <c r="R56" s="40"/>
      <c r="S56" s="11">
        <f t="shared" si="5"/>
        <v>0</v>
      </c>
      <c r="T56" s="1">
        <v>494</v>
      </c>
      <c r="U56" s="4">
        <f t="shared" si="9"/>
        <v>0.6423927178153446</v>
      </c>
      <c r="V56" s="6" t="s">
        <v>89</v>
      </c>
      <c r="W56" s="1">
        <v>235</v>
      </c>
      <c r="X56" s="77">
        <f t="shared" si="6"/>
        <v>0.6952662721893491</v>
      </c>
      <c r="Y56" s="1">
        <v>320</v>
      </c>
      <c r="Z56" s="77">
        <f t="shared" si="7"/>
        <v>0.7424593967517401</v>
      </c>
      <c r="AA56" s="41">
        <f t="shared" si="10"/>
        <v>555</v>
      </c>
      <c r="AB56" s="4">
        <f t="shared" si="8"/>
        <v>0.7217165149544863</v>
      </c>
    </row>
    <row r="57" spans="1:28" ht="13.5" thickBot="1">
      <c r="A57" s="6" t="s">
        <v>90</v>
      </c>
      <c r="B57" s="6" t="s">
        <v>85</v>
      </c>
      <c r="C57" s="6" t="s">
        <v>86</v>
      </c>
      <c r="D57" s="6"/>
      <c r="E57" s="76">
        <v>474</v>
      </c>
      <c r="F57" s="76">
        <v>527</v>
      </c>
      <c r="G57" s="2">
        <f>SUM(E57:F57)</f>
        <v>1001</v>
      </c>
      <c r="H57" s="6">
        <v>49</v>
      </c>
      <c r="I57" s="40"/>
      <c r="J57" s="11" t="e">
        <f>(I57/#REF!)</f>
        <v>#REF!</v>
      </c>
      <c r="K57" s="40"/>
      <c r="L57" s="11">
        <f t="shared" si="13"/>
        <v>0</v>
      </c>
      <c r="M57" s="1">
        <v>413</v>
      </c>
      <c r="N57" s="4">
        <f t="shared" si="12"/>
        <v>0.4125874125874126</v>
      </c>
      <c r="O57" s="6" t="s">
        <v>90</v>
      </c>
      <c r="P57" s="40"/>
      <c r="Q57" s="11" t="e">
        <f>(P57/#REF!)</f>
        <v>#REF!</v>
      </c>
      <c r="R57" s="40"/>
      <c r="S57" s="11">
        <f t="shared" si="5"/>
        <v>0</v>
      </c>
      <c r="T57" s="1">
        <v>657</v>
      </c>
      <c r="U57" s="4">
        <f t="shared" si="9"/>
        <v>0.6563436563436563</v>
      </c>
      <c r="V57" s="6" t="s">
        <v>90</v>
      </c>
      <c r="W57" s="1">
        <v>367</v>
      </c>
      <c r="X57" s="77">
        <f t="shared" si="6"/>
        <v>0.7742616033755274</v>
      </c>
      <c r="Y57" s="1">
        <v>403</v>
      </c>
      <c r="Z57" s="84">
        <f t="shared" si="7"/>
        <v>0.7647058823529411</v>
      </c>
      <c r="AA57" s="41">
        <f t="shared" si="10"/>
        <v>770</v>
      </c>
      <c r="AB57" s="4">
        <f t="shared" si="8"/>
        <v>0.7692307692307693</v>
      </c>
    </row>
    <row r="58" spans="1:28" ht="13.5" thickBot="1">
      <c r="A58" s="6"/>
      <c r="B58" s="6"/>
      <c r="C58" s="42" t="s">
        <v>91</v>
      </c>
      <c r="D58" s="6"/>
      <c r="E58" s="3">
        <f>SUM(E9:E57)</f>
        <v>17731</v>
      </c>
      <c r="F58" s="3">
        <f>SUM(F9:F57)</f>
        <v>20260</v>
      </c>
      <c r="G58" s="3">
        <f>SUM(G9:G57)</f>
        <v>37991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3"/>
        <v>0</v>
      </c>
      <c r="M58" s="41">
        <f>SUM(M9:M57)</f>
        <v>14956</v>
      </c>
      <c r="N58" s="5">
        <f t="shared" si="12"/>
        <v>0.3936721855176226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41">
        <f>SUM(T9:T57)</f>
        <v>24206</v>
      </c>
      <c r="U58" s="45">
        <f t="shared" si="9"/>
        <v>0.637150904161512</v>
      </c>
      <c r="V58" s="6"/>
      <c r="W58" s="1">
        <f>SUM(W9:W57)</f>
        <v>13454</v>
      </c>
      <c r="X58" s="78">
        <f>(W58/E58)</f>
        <v>0.7587840505329648</v>
      </c>
      <c r="Y58" s="1">
        <f>SUM(Y9:Y57)</f>
        <v>14905</v>
      </c>
      <c r="Z58" s="83">
        <f t="shared" si="7"/>
        <v>0.7356860809476802</v>
      </c>
      <c r="AA58" s="41">
        <f>SUM(AA9:AA57)</f>
        <v>28359</v>
      </c>
      <c r="AB58" s="45">
        <f t="shared" si="8"/>
        <v>0.7464662683267089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99</v>
      </c>
      <c r="L61" s="8"/>
      <c r="M61" s="10">
        <f>$I$4</f>
        <v>49</v>
      </c>
      <c r="R61" s="8" t="s">
        <v>99</v>
      </c>
      <c r="S61" s="8"/>
      <c r="T61" s="10">
        <f>$I$4</f>
        <v>49</v>
      </c>
      <c r="Y61" s="8" t="s">
        <v>99</v>
      </c>
      <c r="Z61" s="8"/>
      <c r="AA61" s="10">
        <f>$I$4</f>
        <v>49</v>
      </c>
    </row>
  </sheetData>
  <sheetProtection password="C81C" sheet="1" objects="1" scenarios="1"/>
  <mergeCells count="3">
    <mergeCell ref="I6:N6"/>
    <mergeCell ref="P6:U6"/>
    <mergeCell ref="W6:AB6"/>
  </mergeCells>
  <printOptions gridLines="1" horizontalCentered="1" verticalCentered="1"/>
  <pageMargins left="0.17" right="0.17" top="0.984251968503937" bottom="0.6299212598425197" header="0.5118110236220472" footer="0.5118110236220472"/>
  <pageSetup horizontalDpi="600" verticalDpi="600" orientation="portrait" paperSize="8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5"/>
  <sheetViews>
    <sheetView workbookViewId="0" topLeftCell="G4">
      <selection activeCell="N6" sqref="N6:R25"/>
    </sheetView>
  </sheetViews>
  <sheetFormatPr defaultColWidth="9.140625" defaultRowHeight="12.75"/>
  <cols>
    <col min="1" max="1" width="9.140625" style="7" customWidth="1"/>
    <col min="2" max="18" width="11.00390625" style="7" customWidth="1"/>
    <col min="19" max="16384" width="9.140625" style="7" customWidth="1"/>
  </cols>
  <sheetData>
    <row r="5" ht="13.5" thickBot="1"/>
    <row r="6" spans="2:18" ht="12.75">
      <c r="B6" s="50"/>
      <c r="C6" s="51"/>
      <c r="D6" s="51"/>
      <c r="E6" s="51"/>
      <c r="F6" s="52"/>
      <c r="H6" s="50"/>
      <c r="I6" s="51"/>
      <c r="J6" s="51"/>
      <c r="K6" s="51"/>
      <c r="L6" s="52"/>
      <c r="N6" s="50"/>
      <c r="O6" s="51"/>
      <c r="P6" s="51"/>
      <c r="Q6" s="51"/>
      <c r="R6" s="52"/>
    </row>
    <row r="7" spans="2:18" ht="15" customHeight="1">
      <c r="B7" s="92" t="str">
        <f>'Affl. Europee 2009 - Domenica'!$G$3&amp;" "&amp;'Affl. Europee 2009 - Domenica'!$J$3</f>
        <v>Centro Elaborazione Dati Comune di Vercelli</v>
      </c>
      <c r="C7" s="93"/>
      <c r="D7" s="93"/>
      <c r="E7" s="93"/>
      <c r="F7" s="94"/>
      <c r="H7" s="92" t="str">
        <f>'Affl. Europee 2009 - Domenica'!$G$3&amp;" "&amp;'Affl. Europee 2009 - Domenica'!$J$3</f>
        <v>Centro Elaborazione Dati Comune di Vercelli</v>
      </c>
      <c r="I7" s="93"/>
      <c r="J7" s="93"/>
      <c r="K7" s="93"/>
      <c r="L7" s="94"/>
      <c r="N7" s="92" t="str">
        <f>'Affl. Europee 2009 - Domenica'!$G$3&amp;" "&amp;'Affl. Europee 2009 - Domenica'!$J$3</f>
        <v>Centro Elaborazione Dati Comune di Vercelli</v>
      </c>
      <c r="O7" s="93"/>
      <c r="P7" s="93"/>
      <c r="Q7" s="93"/>
      <c r="R7" s="94"/>
    </row>
    <row r="8" spans="2:18" ht="12.75">
      <c r="B8" s="95" t="s">
        <v>94</v>
      </c>
      <c r="C8" s="96"/>
      <c r="D8" s="96"/>
      <c r="E8" s="96"/>
      <c r="F8" s="97"/>
      <c r="H8" s="95" t="s">
        <v>94</v>
      </c>
      <c r="I8" s="96"/>
      <c r="J8" s="96"/>
      <c r="K8" s="96"/>
      <c r="L8" s="97"/>
      <c r="N8" s="95" t="s">
        <v>94</v>
      </c>
      <c r="O8" s="96"/>
      <c r="P8" s="96"/>
      <c r="Q8" s="96"/>
      <c r="R8" s="97"/>
    </row>
    <row r="9" spans="2:18" ht="12.75">
      <c r="B9" s="54"/>
      <c r="C9" s="55"/>
      <c r="D9" s="55"/>
      <c r="E9" s="55"/>
      <c r="F9" s="56"/>
      <c r="H9" s="54"/>
      <c r="I9" s="55"/>
      <c r="J9" s="55"/>
      <c r="K9" s="55"/>
      <c r="L9" s="56"/>
      <c r="N9" s="54"/>
      <c r="O9" s="55"/>
      <c r="P9" s="55"/>
      <c r="Q9" s="55"/>
      <c r="R9" s="56"/>
    </row>
    <row r="10" spans="2:18" ht="12.75">
      <c r="B10" s="98" t="s">
        <v>95</v>
      </c>
      <c r="C10" s="99"/>
      <c r="D10" s="99"/>
      <c r="E10" s="99"/>
      <c r="F10" s="100"/>
      <c r="H10" s="98" t="s">
        <v>95</v>
      </c>
      <c r="I10" s="99"/>
      <c r="J10" s="99"/>
      <c r="K10" s="99"/>
      <c r="L10" s="100"/>
      <c r="N10" s="98" t="s">
        <v>95</v>
      </c>
      <c r="O10" s="99"/>
      <c r="P10" s="99"/>
      <c r="Q10" s="99"/>
      <c r="R10" s="100"/>
    </row>
    <row r="11" spans="2:18" ht="15" customHeight="1">
      <c r="B11" s="54"/>
      <c r="C11" s="101" t="str">
        <f>'Affl. Europee 2009 - Domenica'!$I$6</f>
        <v>Elezioni Europee del 6 - 7 Giugno 2009 Affluenze Domenica ore 12.00</v>
      </c>
      <c r="D11" s="102"/>
      <c r="E11" s="102"/>
      <c r="F11" s="56"/>
      <c r="H11" s="57"/>
      <c r="I11" s="101" t="str">
        <f>'Affl. Europee 2009 - Domenica'!$P$6</f>
        <v>Elezioni Europee del 6 - 7 Giugno 2009 Affluenze Domenica ore 19.00</v>
      </c>
      <c r="J11" s="102"/>
      <c r="K11" s="102"/>
      <c r="L11" s="58"/>
      <c r="N11" s="57"/>
      <c r="O11" s="101" t="str">
        <f>'Affl. Europee 2009 - Domenica'!$W$6</f>
        <v>Elezioni Europee del 6 - 7 Giugno 2009 Affluenze Domenica ore 22.00</v>
      </c>
      <c r="P11" s="102"/>
      <c r="Q11" s="102"/>
      <c r="R11" s="58"/>
    </row>
    <row r="12" spans="2:18" ht="15" customHeight="1">
      <c r="B12" s="59"/>
      <c r="C12" s="102"/>
      <c r="D12" s="102"/>
      <c r="E12" s="102"/>
      <c r="F12" s="60"/>
      <c r="H12" s="54"/>
      <c r="I12" s="102"/>
      <c r="J12" s="102"/>
      <c r="K12" s="102"/>
      <c r="L12" s="56"/>
      <c r="N12" s="54"/>
      <c r="O12" s="102"/>
      <c r="P12" s="102"/>
      <c r="Q12" s="102"/>
      <c r="R12" s="56"/>
    </row>
    <row r="13" spans="2:18" ht="24" customHeight="1">
      <c r="B13" s="54"/>
      <c r="C13" s="55" t="str">
        <f>'Affl. Europee 2009 - Domenica'!K60</f>
        <v>Sezioni scrutinate</v>
      </c>
      <c r="E13" s="53">
        <f>'Affl. Europee 2009 - Domenica'!M60</f>
        <v>49</v>
      </c>
      <c r="F13" s="56"/>
      <c r="H13" s="54"/>
      <c r="I13" s="55" t="str">
        <f>'Affl. Europee 2009 - Domenica'!R60</f>
        <v>Sezioni scrutinate</v>
      </c>
      <c r="J13" s="55"/>
      <c r="K13" s="61">
        <f>'Affl. Europee 2009 - Domenica'!T60</f>
        <v>49</v>
      </c>
      <c r="L13" s="56"/>
      <c r="N13" s="54"/>
      <c r="O13" s="55" t="str">
        <f>'Affl. Europee 2009 - Domenica'!Y60</f>
        <v>Sezioni scrutinate</v>
      </c>
      <c r="P13" s="55"/>
      <c r="Q13" s="61">
        <f>'Affl. Europee 2009 - Domenica'!AA60</f>
        <v>49</v>
      </c>
      <c r="R13" s="56"/>
    </row>
    <row r="14" spans="2:18" ht="15.75" customHeight="1">
      <c r="B14" s="54"/>
      <c r="C14" s="62" t="str">
        <f>'Affl. Europee 2009 - Domenica'!K61</f>
        <v>su</v>
      </c>
      <c r="D14" s="63"/>
      <c r="E14" s="61">
        <f>'Affl. Europee 2009 - Domenica'!M61</f>
        <v>49</v>
      </c>
      <c r="F14" s="56"/>
      <c r="H14" s="54"/>
      <c r="I14" s="64" t="str">
        <f>'Affl. Europee 2009 - Domenica'!R61</f>
        <v>su</v>
      </c>
      <c r="J14" s="65">
        <f>'Affl. Europee 2009 - Domenica'!S61</f>
        <v>0</v>
      </c>
      <c r="K14" s="61">
        <f>'Affl. Europee 2009 - Domenica'!T61</f>
        <v>49</v>
      </c>
      <c r="L14" s="56"/>
      <c r="N14" s="54"/>
      <c r="O14" s="66" t="str">
        <f>'Affl. Europee 2009 - Domenica'!Y61</f>
        <v>su</v>
      </c>
      <c r="P14" s="55"/>
      <c r="Q14" s="61">
        <f>'Affl. Europee 2009 - Domenica'!AA61</f>
        <v>49</v>
      </c>
      <c r="R14" s="56"/>
    </row>
    <row r="15" spans="2:18" ht="13.5" thickBot="1">
      <c r="B15" s="54"/>
      <c r="C15" s="55"/>
      <c r="D15" s="55"/>
      <c r="E15" s="55"/>
      <c r="F15" s="56"/>
      <c r="H15" s="54"/>
      <c r="I15" s="55"/>
      <c r="J15" s="55"/>
      <c r="K15" s="55"/>
      <c r="L15" s="56"/>
      <c r="N15" s="54"/>
      <c r="O15" s="55"/>
      <c r="P15" s="55"/>
      <c r="Q15" s="55"/>
      <c r="R15" s="56"/>
    </row>
    <row r="16" spans="2:18" ht="12.75">
      <c r="B16" s="54"/>
      <c r="C16" s="103" t="s">
        <v>110</v>
      </c>
      <c r="D16" s="105" t="s">
        <v>111</v>
      </c>
      <c r="E16" s="107" t="s">
        <v>112</v>
      </c>
      <c r="F16" s="56"/>
      <c r="H16" s="54"/>
      <c r="I16" s="103" t="s">
        <v>110</v>
      </c>
      <c r="J16" s="105" t="s">
        <v>111</v>
      </c>
      <c r="K16" s="107" t="s">
        <v>112</v>
      </c>
      <c r="L16" s="56"/>
      <c r="N16" s="54"/>
      <c r="O16" s="103" t="s">
        <v>110</v>
      </c>
      <c r="P16" s="105" t="s">
        <v>111</v>
      </c>
      <c r="Q16" s="107" t="s">
        <v>116</v>
      </c>
      <c r="R16" s="56"/>
    </row>
    <row r="17" spans="2:18" ht="12.75">
      <c r="B17" s="54"/>
      <c r="C17" s="104"/>
      <c r="D17" s="106"/>
      <c r="E17" s="108"/>
      <c r="F17" s="56"/>
      <c r="H17" s="54"/>
      <c r="I17" s="104"/>
      <c r="J17" s="106"/>
      <c r="K17" s="108"/>
      <c r="L17" s="56"/>
      <c r="N17" s="54"/>
      <c r="O17" s="104"/>
      <c r="P17" s="106"/>
      <c r="Q17" s="108"/>
      <c r="R17" s="56"/>
    </row>
    <row r="18" spans="2:18" ht="18" customHeight="1">
      <c r="B18" s="54"/>
      <c r="C18" s="67">
        <f>'Affl. Europee 2009 - Domenica'!E58</f>
        <v>17731</v>
      </c>
      <c r="D18" s="68">
        <f>'Affl. Europee 2009 - Domenica'!F58</f>
        <v>20260</v>
      </c>
      <c r="E18" s="69">
        <f>'Affl. Europee 2009 - Domenica'!G58</f>
        <v>37991</v>
      </c>
      <c r="F18" s="56"/>
      <c r="H18" s="54"/>
      <c r="I18" s="67">
        <f>'Affl. Europee 2009 - Domenica'!$E$58</f>
        <v>17731</v>
      </c>
      <c r="J18" s="68">
        <f>'Affl. Europee 2009 - Domenica'!$F$58</f>
        <v>20260</v>
      </c>
      <c r="K18" s="69">
        <f>'Affl. Europee 2009 - Domenica'!$G$58</f>
        <v>37991</v>
      </c>
      <c r="L18" s="56"/>
      <c r="N18" s="54"/>
      <c r="O18" s="67">
        <f>'Affl. Europee 2009 - Domenica'!E58</f>
        <v>17731</v>
      </c>
      <c r="P18" s="68">
        <f>'Affl. Europee 2009 - Domenica'!F58</f>
        <v>20260</v>
      </c>
      <c r="Q18" s="69">
        <f>'Affl. Europee 2009 - Domenica'!G58</f>
        <v>37991</v>
      </c>
      <c r="R18" s="56"/>
    </row>
    <row r="19" spans="2:18" ht="12.75">
      <c r="B19" s="54"/>
      <c r="C19" s="111"/>
      <c r="D19" s="113"/>
      <c r="E19" s="109" t="s">
        <v>113</v>
      </c>
      <c r="F19" s="56"/>
      <c r="H19" s="54"/>
      <c r="I19" s="111"/>
      <c r="J19" s="113"/>
      <c r="K19" s="109" t="s">
        <v>115</v>
      </c>
      <c r="L19" s="56"/>
      <c r="N19" s="54"/>
      <c r="O19" s="115" t="s">
        <v>120</v>
      </c>
      <c r="P19" s="117" t="s">
        <v>121</v>
      </c>
      <c r="Q19" s="109" t="s">
        <v>115</v>
      </c>
      <c r="R19" s="56"/>
    </row>
    <row r="20" spans="2:18" ht="12.75">
      <c r="B20" s="54"/>
      <c r="C20" s="112"/>
      <c r="D20" s="114"/>
      <c r="E20" s="108"/>
      <c r="F20" s="56"/>
      <c r="H20" s="54"/>
      <c r="I20" s="112"/>
      <c r="J20" s="114"/>
      <c r="K20" s="108"/>
      <c r="L20" s="56"/>
      <c r="N20" s="54"/>
      <c r="O20" s="116"/>
      <c r="P20" s="118"/>
      <c r="Q20" s="108"/>
      <c r="R20" s="56"/>
    </row>
    <row r="21" spans="2:18" ht="18" customHeight="1">
      <c r="B21" s="54"/>
      <c r="C21" s="46"/>
      <c r="D21" s="47"/>
      <c r="E21" s="70">
        <f>'Affl. Europee 2009 - Domenica'!$M$58</f>
        <v>14956</v>
      </c>
      <c r="F21" s="56"/>
      <c r="H21" s="54"/>
      <c r="I21" s="46"/>
      <c r="J21" s="47"/>
      <c r="K21" s="70">
        <f>'Affl. Europee 2009 - Domenica'!$T$58</f>
        <v>24206</v>
      </c>
      <c r="L21" s="56"/>
      <c r="N21" s="54"/>
      <c r="O21" s="79">
        <f>'Affl. Europee 2009 - Domenica'!$W$58</f>
        <v>13454</v>
      </c>
      <c r="P21" s="80">
        <f>'Affl. Europee 2009 - Domenica'!$Y$58</f>
        <v>14905</v>
      </c>
      <c r="Q21" s="70">
        <f>'Affl. Europee 2009 - Domenica'!$AA$58</f>
        <v>28359</v>
      </c>
      <c r="R21" s="56"/>
    </row>
    <row r="22" spans="2:18" ht="12.75">
      <c r="B22" s="54"/>
      <c r="C22" s="111"/>
      <c r="D22" s="113"/>
      <c r="E22" s="110" t="s">
        <v>114</v>
      </c>
      <c r="F22" s="56"/>
      <c r="H22" s="54"/>
      <c r="I22" s="111"/>
      <c r="J22" s="113"/>
      <c r="K22" s="110" t="s">
        <v>114</v>
      </c>
      <c r="L22" s="56"/>
      <c r="N22" s="54"/>
      <c r="O22" s="119" t="s">
        <v>122</v>
      </c>
      <c r="P22" s="120" t="s">
        <v>123</v>
      </c>
      <c r="Q22" s="110" t="s">
        <v>114</v>
      </c>
      <c r="R22" s="56"/>
    </row>
    <row r="23" spans="2:18" ht="12.75">
      <c r="B23" s="54"/>
      <c r="C23" s="112"/>
      <c r="D23" s="114"/>
      <c r="E23" s="108"/>
      <c r="F23" s="56"/>
      <c r="H23" s="54"/>
      <c r="I23" s="112"/>
      <c r="J23" s="114"/>
      <c r="K23" s="108"/>
      <c r="L23" s="56"/>
      <c r="N23" s="54"/>
      <c r="O23" s="116"/>
      <c r="P23" s="118"/>
      <c r="Q23" s="108"/>
      <c r="R23" s="56"/>
    </row>
    <row r="24" spans="2:18" ht="18" customHeight="1" thickBot="1">
      <c r="B24" s="54"/>
      <c r="C24" s="48"/>
      <c r="D24" s="49"/>
      <c r="E24" s="75">
        <f>'Affl. Europee 2009 - Domenica'!$N$58</f>
        <v>0.3936721855176226</v>
      </c>
      <c r="F24" s="56"/>
      <c r="H24" s="54"/>
      <c r="I24" s="48"/>
      <c r="J24" s="49"/>
      <c r="K24" s="71">
        <f>'Affl. Europee 2009 - Domenica'!$U$58</f>
        <v>0.637150904161512</v>
      </c>
      <c r="L24" s="56"/>
      <c r="N24" s="54"/>
      <c r="O24" s="81">
        <f>'Affl. Europee 2009 - Domenica'!$X$58</f>
        <v>0.7587840505329648</v>
      </c>
      <c r="P24" s="82">
        <f>'Affl. Europee 2009 - Domenica'!$Z$58</f>
        <v>0.7356860809476802</v>
      </c>
      <c r="Q24" s="71">
        <f>'Affl. Europee 2009 - Domenica'!$AB$58</f>
        <v>0.7464662683267089</v>
      </c>
      <c r="R24" s="56"/>
    </row>
    <row r="25" spans="2:18" ht="13.5" thickBot="1">
      <c r="B25" s="72"/>
      <c r="C25" s="73"/>
      <c r="D25" s="73"/>
      <c r="E25" s="73"/>
      <c r="F25" s="74"/>
      <c r="H25" s="72"/>
      <c r="I25" s="73"/>
      <c r="J25" s="73"/>
      <c r="K25" s="73"/>
      <c r="L25" s="74"/>
      <c r="N25" s="72"/>
      <c r="O25" s="73"/>
      <c r="P25" s="73"/>
      <c r="Q25" s="73"/>
      <c r="R25" s="74"/>
    </row>
  </sheetData>
  <sheetProtection password="C81C" sheet="1" objects="1" scenarios="1"/>
  <mergeCells count="39">
    <mergeCell ref="I22:I23"/>
    <mergeCell ref="J22:J23"/>
    <mergeCell ref="O19:O20"/>
    <mergeCell ref="P19:P20"/>
    <mergeCell ref="O22:O23"/>
    <mergeCell ref="P22:P23"/>
    <mergeCell ref="C19:C20"/>
    <mergeCell ref="D19:D20"/>
    <mergeCell ref="C22:C23"/>
    <mergeCell ref="D22:D23"/>
    <mergeCell ref="Q16:Q17"/>
    <mergeCell ref="Q19:Q20"/>
    <mergeCell ref="Q22:Q23"/>
    <mergeCell ref="E19:E20"/>
    <mergeCell ref="E22:E23"/>
    <mergeCell ref="K16:K17"/>
    <mergeCell ref="K19:K20"/>
    <mergeCell ref="K22:K23"/>
    <mergeCell ref="I19:I20"/>
    <mergeCell ref="J19:J20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B7:F7"/>
    <mergeCell ref="B8:F8"/>
    <mergeCell ref="B10:F10"/>
    <mergeCell ref="N8:R8"/>
    <mergeCell ref="N10:R10"/>
    <mergeCell ref="N7:R7"/>
    <mergeCell ref="H7:L7"/>
    <mergeCell ref="H8:L8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mariangela.poletto</cp:lastModifiedBy>
  <cp:lastPrinted>2009-06-07T20:42:52Z</cp:lastPrinted>
  <dcterms:created xsi:type="dcterms:W3CDTF">2001-09-21T09:51:04Z</dcterms:created>
  <dcterms:modified xsi:type="dcterms:W3CDTF">2009-06-08T12:41:20Z</dcterms:modified>
  <cp:category/>
  <cp:version/>
  <cp:contentType/>
  <cp:contentStatus/>
</cp:coreProperties>
</file>