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55" windowHeight="11640" activeTab="1"/>
  </bookViews>
  <sheets>
    <sheet name="Affl. Regionali 2014" sheetId="1" r:id="rId1"/>
    <sheet name="Riepiloghi" sheetId="2" r:id="rId2"/>
  </sheets>
  <definedNames>
    <definedName name="_xlnm.Print_Area" localSheetId="1">'Riepiloghi'!$N$6:$R$25</definedName>
    <definedName name="Z_335E6283_3BED_415C_9191_247133DD29E6_.wvu.PrintArea" localSheetId="1" hidden="1">'Riepiloghi'!$N$6:$R$25</definedName>
    <definedName name="Z_47E10DBE_6462_450F_9171_DE127EDE914E_.wvu.PrintArea" localSheetId="1" hidden="1">'Riepiloghi'!$B$6:$F$25,'Riepiloghi'!$H$6:$L$25,'Riepiloghi'!$N$6:$R$25</definedName>
    <definedName name="Z_71EEC801_47ED_43EF_91FB_0C4881E23E13_.wvu.PrintArea" localSheetId="0" hidden="1">'Affl. Regionali 2014'!$V$6:$AB$61</definedName>
    <definedName name="Z_71EEC801_47ED_43EF_91FB_0C4881E23E13_.wvu.PrintArea" localSheetId="1" hidden="1">'Riepiloghi'!$N$6:$R$25</definedName>
    <definedName name="Z_9D808311_076C_4022_A5F4_54A835FF97F0_.wvu.PrintArea" localSheetId="1" hidden="1">'Riepiloghi'!$B$6:$F$25,'Riepiloghi'!$H$6:$L$25,'Riepiloghi'!$N$6:$R$25</definedName>
    <definedName name="Z_9E143EC8_AC49_4B02_B42C_9870B7BF8CA5_.wvu.PrintArea" localSheetId="1" hidden="1">'Riepiloghi'!$N$6:$R$25</definedName>
    <definedName name="Z_DFB25B4B_6108_4386_9990_755F80DF3F1B_.wvu.PrintArea" localSheetId="0" hidden="1">'Affl. Regionali 2014'!$V$6:$AB$61</definedName>
    <definedName name="Z_DFB25B4B_6108_4386_9990_755F80DF3F1B_.wvu.PrintArea" localSheetId="1" hidden="1">'Riepiloghi'!$B$7:$F$25</definedName>
    <definedName name="Z_E2840927_2B74_4EF8_9B74_C114D74BAB0D_.wvu.PrintArea" localSheetId="0" hidden="1">'Affl. Regionali 2014'!$V$6:$AB$61</definedName>
    <definedName name="Z_E2840927_2B74_4EF8_9B74_C114D74BAB0D_.wvu.PrintArea" localSheetId="1" hidden="1">'Riepiloghi'!$B$7:$F$25</definedName>
  </definedNames>
  <calcPr fullCalcOnLoad="1"/>
</workbook>
</file>

<file path=xl/sharedStrings.xml><?xml version="1.0" encoding="utf-8"?>
<sst xmlns="http://schemas.openxmlformats.org/spreadsheetml/2006/main" count="396" uniqueCount="118">
  <si>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</si>
  <si>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</si>
  <si>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</si>
  <si>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</si>
  <si>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</si>
  <si>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</si>
  <si>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</si>
  <si>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</si>
  <si>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</si>
  <si>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</si>
  <si>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</si>
  <si>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</si>
  <si>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</si>
  <si>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</si>
  <si>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</si>
  <si>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</si>
  <si>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</si>
  <si>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</si>
  <si>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</si>
  <si>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</si>
  <si>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</si>
  <si>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</si>
  <si>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</si>
  <si>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</si>
  <si>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</si>
  <si>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</si>
  <si>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</si>
  <si>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</si>
  <si>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</si>
  <si>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</si>
  <si>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</si>
  <si>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</si>
  <si>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</si>
  <si>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</si>
  <si>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</si>
  <si>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</si>
  <si>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</si>
  <si>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</si>
  <si>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</si>
  <si>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</si>
  <si>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</si>
  <si>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</si>
  <si>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</si>
  <si>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</si>
  <si>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</si>
  <si>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</si>
  <si>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</si>
  <si>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</si>
  <si>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</si>
  <si>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</si>
  <si>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</si>
  <si>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</si>
  <si>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</si>
  <si>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</si>
  <si>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</si>
  <si>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</si>
  <si>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</si>
  <si>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</si>
  <si>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</si>
  <si>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</si>
  <si>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</si>
  <si>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</si>
  <si>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</si>
  <si>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</si>
  <si>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</si>
  <si>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</si>
  <si>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</si>
  <si>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</si>
  <si>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</si>
  <si>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</si>
  <si>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</si>
  <si>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</si>
  <si>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</si>
  <si>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</si>
  <si>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</si>
  <si>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</si>
  <si>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</si>
  <si>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</si>
  <si>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</si>
  <si>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</si>
  <si>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</si>
  <si>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</si>
  <si>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</si>
  <si>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</si>
  <si>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</si>
  <si>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</si>
  <si>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</si>
  <si>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</si>
  <si>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</si>
  <si>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</si>
  <si>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</si>
  <si>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</si>
  <si>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</si>
  <si>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</si>
  <si>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</si>
  <si>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</si>
  <si>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</si>
  <si>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Elezioni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</si>
  <si>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</si>
  <si>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</si>
  <si>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</si>
  <si>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</si>
  <si>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</si>
  <si>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</si>
  <si>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</si>
  <si>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</si>
  <si>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</si>
  <si>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</si>
  <si>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Votanti Maschi</t>
  </si>
  <si>
    <t>Votanti Femmine</t>
  </si>
  <si>
    <t>Percent. Maschi</t>
  </si>
  <si>
    <t>Percent. Femmine</t>
  </si>
  <si>
    <t>25 Maggio 2014</t>
  </si>
  <si>
    <t>Affluenze</t>
  </si>
  <si>
    <t>VIA CIRENAICA</t>
  </si>
  <si>
    <t>COMANDO POLIZIA MUNICIPALE</t>
  </si>
  <si>
    <t>VIA DONIZETTI</t>
  </si>
  <si>
    <t>Regionali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</si>
</sst>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6" fillId="36" borderId="10" xfId="0" applyNumberFormat="1" applyFont="1" applyFill="1" applyBorder="1" applyAlignment="1" applyProtection="1">
      <alignment horizontal="center"/>
      <protection/>
    </xf>
    <xf numFmtId="1" fontId="7" fillId="36" borderId="12" xfId="0" applyNumberFormat="1" applyFont="1" applyFill="1" applyBorder="1" applyAlignment="1" applyProtection="1">
      <alignment horizontal="center"/>
      <protection/>
    </xf>
    <xf numFmtId="10" fontId="7" fillId="36" borderId="13" xfId="0" applyNumberFormat="1" applyFont="1" applyFill="1" applyBorder="1" applyAlignment="1" applyProtection="1">
      <alignment horizontal="center"/>
      <protection/>
    </xf>
    <xf numFmtId="1" fontId="7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 shrinkToFit="1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5" fillId="36" borderId="14" xfId="0" applyNumberFormat="1" applyFont="1" applyFill="1" applyBorder="1" applyAlignment="1" applyProtection="1">
      <alignment horizontal="center"/>
      <protection/>
    </xf>
    <xf numFmtId="1" fontId="5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5" fillId="36" borderId="17" xfId="0" applyNumberFormat="1" applyFont="1" applyFill="1" applyBorder="1" applyAlignment="1" applyProtection="1">
      <alignment horizontal="center"/>
      <protection/>
    </xf>
    <xf numFmtId="1" fontId="5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" fontId="7" fillId="36" borderId="20" xfId="0" applyNumberFormat="1" applyFont="1" applyFill="1" applyBorder="1" applyAlignment="1" applyProtection="1">
      <alignment horizontal="center"/>
      <protection/>
    </xf>
    <xf numFmtId="1" fontId="7" fillId="36" borderId="10" xfId="0" applyNumberFormat="1" applyFont="1" applyFill="1" applyBorder="1" applyAlignment="1" applyProtection="1">
      <alignment horizontal="center"/>
      <protection/>
    </xf>
    <xf numFmtId="10" fontId="7" fillId="36" borderId="21" xfId="0" applyNumberFormat="1" applyFont="1" applyFill="1" applyBorder="1" applyAlignment="1" applyProtection="1">
      <alignment horizontal="center"/>
      <protection/>
    </xf>
    <xf numFmtId="10" fontId="7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4" fillId="36" borderId="25" xfId="0" applyNumberFormat="1" applyFont="1" applyFill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10" fontId="0" fillId="36" borderId="10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1" fillId="38" borderId="2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0" fontId="1" fillId="0" borderId="21" xfId="0" applyNumberFormat="1" applyFont="1" applyBorder="1" applyAlignment="1" applyProtection="1">
      <alignment horizontal="center"/>
      <protection/>
    </xf>
    <xf numFmtId="10" fontId="1" fillId="36" borderId="2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6" fillId="36" borderId="31" xfId="0" applyNumberFormat="1" applyFont="1" applyFill="1" applyBorder="1" applyAlignment="1" applyProtection="1">
      <alignment horizontal="center"/>
      <protection/>
    </xf>
    <xf numFmtId="10" fontId="7" fillId="36" borderId="32" xfId="0" applyNumberFormat="1" applyFont="1" applyFill="1" applyBorder="1" applyAlignment="1" applyProtection="1">
      <alignment horizontal="center"/>
      <protection/>
    </xf>
    <xf numFmtId="1" fontId="0" fillId="33" borderId="31" xfId="0" applyNumberFormat="1" applyFill="1" applyBorder="1" applyAlignment="1" applyProtection="1">
      <alignment horizontal="center"/>
      <protection locked="0"/>
    </xf>
    <xf numFmtId="10" fontId="0" fillId="36" borderId="31" xfId="0" applyNumberFormat="1" applyFont="1" applyFill="1" applyBorder="1" applyAlignment="1" applyProtection="1">
      <alignment horizontal="center"/>
      <protection/>
    </xf>
    <xf numFmtId="1" fontId="0" fillId="33" borderId="31" xfId="0" applyNumberFormat="1" applyFill="1" applyBorder="1" applyAlignment="1" applyProtection="1">
      <alignment horizontal="center"/>
      <protection/>
    </xf>
    <xf numFmtId="1" fontId="1" fillId="33" borderId="12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0" xfId="0" applyNumberFormat="1" applyFont="1" applyBorder="1" applyAlignment="1" applyProtection="1">
      <alignment horizontal="center"/>
      <protection/>
    </xf>
    <xf numFmtId="10" fontId="0" fillId="0" borderId="31" xfId="0" applyNumberFormat="1" applyFont="1" applyBorder="1" applyAlignment="1" applyProtection="1">
      <alignment horizontal="center"/>
      <protection/>
    </xf>
    <xf numFmtId="1" fontId="0" fillId="33" borderId="33" xfId="0" applyNumberFormat="1" applyFill="1" applyBorder="1" applyAlignment="1" applyProtection="1">
      <alignment horizontal="center"/>
      <protection/>
    </xf>
    <xf numFmtId="10" fontId="1" fillId="0" borderId="34" xfId="0" applyNumberFormat="1" applyFont="1" applyBorder="1" applyAlignment="1" applyProtection="1">
      <alignment horizontal="center"/>
      <protection/>
    </xf>
    <xf numFmtId="10" fontId="6" fillId="36" borderId="31" xfId="0" applyNumberFormat="1" applyFont="1" applyFill="1" applyBorder="1" applyAlignment="1" applyProtection="1">
      <alignment horizontal="center"/>
      <protection/>
    </xf>
    <xf numFmtId="10" fontId="6" fillId="36" borderId="13" xfId="0" applyNumberFormat="1" applyFont="1" applyFill="1" applyBorder="1" applyAlignment="1" applyProtection="1">
      <alignment horizontal="center"/>
      <protection/>
    </xf>
    <xf numFmtId="10" fontId="7" fillId="36" borderId="11" xfId="0" applyNumberFormat="1" applyFont="1" applyFill="1" applyBorder="1" applyAlignment="1" applyProtection="1">
      <alignment horizontal="center"/>
      <protection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38" borderId="35" xfId="0" applyNumberFormat="1" applyFont="1" applyFill="1" applyBorder="1" applyAlignment="1" applyProtection="1">
      <alignment horizontal="center"/>
      <protection/>
    </xf>
    <xf numFmtId="1" fontId="0" fillId="38" borderId="36" xfId="0" applyNumberFormat="1" applyFont="1" applyFill="1" applyBorder="1" applyAlignment="1" applyProtection="1">
      <alignment horizontal="center"/>
      <protection/>
    </xf>
    <xf numFmtId="1" fontId="6" fillId="36" borderId="37" xfId="0" applyNumberFormat="1" applyFont="1" applyFill="1" applyBorder="1" applyAlignment="1" applyProtection="1">
      <alignment horizontal="center"/>
      <protection/>
    </xf>
    <xf numFmtId="1" fontId="6" fillId="36" borderId="38" xfId="0" applyNumberFormat="1" applyFont="1" applyFill="1" applyBorder="1" applyAlignment="1" applyProtection="1">
      <alignment horizontal="center"/>
      <protection/>
    </xf>
    <xf numFmtId="1" fontId="6" fillId="36" borderId="31" xfId="0" applyNumberFormat="1" applyFont="1" applyFill="1" applyBorder="1" applyAlignment="1" applyProtection="1">
      <alignment horizontal="center"/>
      <protection/>
    </xf>
    <xf numFmtId="1" fontId="6" fillId="36" borderId="39" xfId="0" applyNumberFormat="1" applyFont="1" applyFill="1" applyBorder="1" applyAlignment="1" applyProtection="1">
      <alignment horizontal="center"/>
      <protection/>
    </xf>
    <xf numFmtId="1" fontId="0" fillId="38" borderId="37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" fontId="0" fillId="38" borderId="31" xfId="0" applyNumberFormat="1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" fontId="0" fillId="36" borderId="37" xfId="0" applyNumberFormat="1" applyFont="1" applyFill="1" applyBorder="1" applyAlignment="1">
      <alignment horizontal="center" wrapText="1"/>
    </xf>
    <xf numFmtId="1" fontId="0" fillId="36" borderId="31" xfId="0" applyNumberFormat="1" applyFont="1" applyFill="1" applyBorder="1" applyAlignment="1">
      <alignment horizontal="center" wrapText="1"/>
    </xf>
    <xf numFmtId="1" fontId="0" fillId="34" borderId="40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1" fontId="4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41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34" borderId="42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zoomScale="75" zoomScaleNormal="75" zoomScalePageLayoutView="0" workbookViewId="0" topLeftCell="U3">
      <selection activeCell="W24" sqref="W24"/>
    </sheetView>
  </sheetViews>
  <sheetFormatPr defaultColWidth="8.8515625" defaultRowHeight="12.75"/>
  <cols>
    <col min="1" max="1" width="4.57421875" style="5" customWidth="1"/>
    <col min="2" max="2" width="36.28125" style="5" customWidth="1"/>
    <col min="3" max="3" width="24.57421875" style="5" customWidth="1"/>
    <col min="4" max="4" width="4.7109375" style="5" customWidth="1"/>
    <col min="5" max="5" width="10.421875" style="22" customWidth="1"/>
    <col min="6" max="6" width="10.28125" style="22" customWidth="1"/>
    <col min="7" max="7" width="8.8515625" style="22" customWidth="1"/>
    <col min="8" max="8" width="6.421875" style="5" customWidth="1"/>
    <col min="9" max="14" width="12.00390625" style="5" customWidth="1"/>
    <col min="15" max="15" width="6.421875" style="5" customWidth="1"/>
    <col min="16" max="21" width="11.8515625" style="5" customWidth="1"/>
    <col min="22" max="22" width="6.421875" style="5" customWidth="1"/>
    <col min="23" max="28" width="11.8515625" style="5" customWidth="1"/>
    <col min="29" max="16384" width="8.8515625" style="5" customWidth="1"/>
  </cols>
  <sheetData>
    <row r="1" ht="12.75"/>
    <row r="2" spans="5:11" ht="12.75">
      <c r="E2" s="13" t="s">
        <v>97</v>
      </c>
      <c r="F2" s="14"/>
      <c r="G2" s="14" t="s">
        <v>113</v>
      </c>
      <c r="H2" s="15" t="s">
        <v>89</v>
      </c>
      <c r="I2" s="16">
        <v>0.5</v>
      </c>
      <c r="J2" s="16">
        <v>0.7916666666666666</v>
      </c>
      <c r="K2" s="16">
        <v>0.9583333333333334</v>
      </c>
    </row>
    <row r="3" spans="2:11" ht="12.75">
      <c r="B3" s="17"/>
      <c r="C3" s="18"/>
      <c r="D3" s="18"/>
      <c r="E3" s="19" t="s">
        <v>117</v>
      </c>
      <c r="F3" s="14"/>
      <c r="G3" s="20" t="s">
        <v>90</v>
      </c>
      <c r="H3" s="15"/>
      <c r="I3" s="15"/>
      <c r="J3" s="15" t="s">
        <v>91</v>
      </c>
      <c r="K3" s="15"/>
    </row>
    <row r="4" spans="2:11" ht="25.5">
      <c r="B4" s="17"/>
      <c r="C4" s="18"/>
      <c r="D4" s="18"/>
      <c r="E4" s="21" t="s">
        <v>112</v>
      </c>
      <c r="F4" s="14"/>
      <c r="G4" s="20" t="s">
        <v>96</v>
      </c>
      <c r="H4" s="15"/>
      <c r="I4" s="15">
        <v>49</v>
      </c>
      <c r="J4" s="41"/>
      <c r="K4" s="42"/>
    </row>
    <row r="5" ht="13.5" thickBot="1"/>
    <row r="6" spans="3:28" ht="13.5" thickBot="1">
      <c r="C6" s="23">
        <f ca="1">NOW()</f>
        <v>41785.13592407407</v>
      </c>
      <c r="I6" s="100" t="str">
        <f>$E$2&amp;" "&amp;$E$3&amp;" del "&amp;$E$4&amp;" "&amp;$G$2&amp;" "&amp;$H$2&amp;" "&amp;TEXT(I2,"h.mm")</f>
        <v>Elezioni Regionali del 25 Maggio 2014 Affluenze ore 12.00</v>
      </c>
      <c r="J6" s="101"/>
      <c r="K6" s="101"/>
      <c r="L6" s="101"/>
      <c r="M6" s="101"/>
      <c r="N6" s="102"/>
      <c r="O6" s="4"/>
      <c r="P6" s="100" t="str">
        <f>$E$2&amp;" "&amp;$E$3&amp;" del "&amp;$E$4&amp;" "&amp;$G$2&amp;" "&amp;$H$2&amp;" "&amp;TEXT(J2,"h.mm")</f>
        <v>Elezioni Regionali del 25 Maggio 2014 Affluenze ore 19.00</v>
      </c>
      <c r="Q6" s="101"/>
      <c r="R6" s="101"/>
      <c r="S6" s="101"/>
      <c r="T6" s="101"/>
      <c r="U6" s="102"/>
      <c r="V6" s="4"/>
      <c r="W6" s="100" t="str">
        <f>$E$2&amp;" "&amp;$E$3&amp;" del "&amp;$E$4&amp;" "&amp;$G$2&amp;" "&amp;$H$2&amp;" "&amp;TEXT(K2,"h.mm")</f>
        <v>Elezioni Regionali del 25 Maggio 2014 Affluenze ore 23.00</v>
      </c>
      <c r="X6" s="101"/>
      <c r="Y6" s="101"/>
      <c r="Z6" s="101"/>
      <c r="AA6" s="101"/>
      <c r="AB6" s="102"/>
    </row>
    <row r="7" spans="5:28" ht="12.75">
      <c r="E7" s="24" t="s">
        <v>0</v>
      </c>
      <c r="F7" s="25" t="s">
        <v>0</v>
      </c>
      <c r="G7" s="25" t="s">
        <v>0</v>
      </c>
      <c r="I7" s="26" t="s">
        <v>85</v>
      </c>
      <c r="J7" s="27" t="s">
        <v>86</v>
      </c>
      <c r="K7" s="27" t="s">
        <v>85</v>
      </c>
      <c r="L7" s="27" t="s">
        <v>86</v>
      </c>
      <c r="M7" s="28" t="s">
        <v>85</v>
      </c>
      <c r="N7" s="29" t="s">
        <v>86</v>
      </c>
      <c r="O7" s="4"/>
      <c r="P7" s="26" t="s">
        <v>85</v>
      </c>
      <c r="Q7" s="27" t="s">
        <v>86</v>
      </c>
      <c r="R7" s="27" t="s">
        <v>85</v>
      </c>
      <c r="S7" s="27" t="s">
        <v>86</v>
      </c>
      <c r="T7" s="28" t="s">
        <v>85</v>
      </c>
      <c r="U7" s="29" t="s">
        <v>86</v>
      </c>
      <c r="V7" s="4"/>
      <c r="W7" s="80" t="s">
        <v>85</v>
      </c>
      <c r="X7" s="81" t="s">
        <v>86</v>
      </c>
      <c r="Y7" s="81" t="s">
        <v>85</v>
      </c>
      <c r="Z7" s="81" t="s">
        <v>86</v>
      </c>
      <c r="AA7" s="28" t="s">
        <v>85</v>
      </c>
      <c r="AB7" s="29" t="s">
        <v>86</v>
      </c>
    </row>
    <row r="8" spans="1:28" ht="13.5" thickBot="1">
      <c r="A8" s="30" t="s">
        <v>1</v>
      </c>
      <c r="B8" s="30" t="s">
        <v>2</v>
      </c>
      <c r="C8" s="30" t="s">
        <v>3</v>
      </c>
      <c r="D8" s="30" t="s">
        <v>4</v>
      </c>
      <c r="E8" s="31" t="s">
        <v>5</v>
      </c>
      <c r="F8" s="32" t="s">
        <v>100</v>
      </c>
      <c r="G8" s="32" t="s">
        <v>6</v>
      </c>
      <c r="H8" s="30" t="s">
        <v>1</v>
      </c>
      <c r="I8" s="33" t="s">
        <v>5</v>
      </c>
      <c r="J8" s="34" t="s">
        <v>5</v>
      </c>
      <c r="K8" s="34" t="s">
        <v>100</v>
      </c>
      <c r="L8" s="34" t="s">
        <v>100</v>
      </c>
      <c r="M8" s="35" t="s">
        <v>6</v>
      </c>
      <c r="N8" s="36" t="s">
        <v>6</v>
      </c>
      <c r="O8" s="30" t="s">
        <v>1</v>
      </c>
      <c r="P8" s="33" t="s">
        <v>5</v>
      </c>
      <c r="Q8" s="34" t="s">
        <v>5</v>
      </c>
      <c r="R8" s="34" t="s">
        <v>100</v>
      </c>
      <c r="S8" s="34" t="s">
        <v>100</v>
      </c>
      <c r="T8" s="35" t="s">
        <v>6</v>
      </c>
      <c r="U8" s="36" t="s">
        <v>6</v>
      </c>
      <c r="V8" s="30" t="s">
        <v>1</v>
      </c>
      <c r="W8" s="82" t="s">
        <v>5</v>
      </c>
      <c r="X8" s="83" t="s">
        <v>5</v>
      </c>
      <c r="Y8" s="83" t="s">
        <v>100</v>
      </c>
      <c r="Z8" s="83" t="s">
        <v>100</v>
      </c>
      <c r="AA8" s="35" t="s">
        <v>6</v>
      </c>
      <c r="AB8" s="36" t="s">
        <v>6</v>
      </c>
    </row>
    <row r="9" spans="1:28" ht="12.75">
      <c r="A9" s="4" t="s">
        <v>7</v>
      </c>
      <c r="B9" s="4" t="s">
        <v>8</v>
      </c>
      <c r="C9" s="37" t="s">
        <v>9</v>
      </c>
      <c r="D9" s="4">
        <v>3</v>
      </c>
      <c r="E9" s="73">
        <v>500</v>
      </c>
      <c r="F9" s="73">
        <v>542</v>
      </c>
      <c r="G9" s="2">
        <f aca="true" t="shared" si="0" ref="G9:G40">SUM(E9:F9)</f>
        <v>1042</v>
      </c>
      <c r="H9" s="4" t="s">
        <v>7</v>
      </c>
      <c r="I9" s="38"/>
      <c r="J9" s="9">
        <f aca="true" t="shared" si="1" ref="J9:J40">(I9/E9)</f>
        <v>0</v>
      </c>
      <c r="K9" s="38"/>
      <c r="L9" s="9">
        <f aca="true" t="shared" si="2" ref="L9:L40">(K9/F9)</f>
        <v>0</v>
      </c>
      <c r="M9" s="99">
        <v>212</v>
      </c>
      <c r="N9" s="92">
        <f aca="true" t="shared" si="3" ref="N9:N40">(M9/G9)</f>
        <v>0.2034548944337812</v>
      </c>
      <c r="O9" s="4" t="s">
        <v>7</v>
      </c>
      <c r="P9" s="38"/>
      <c r="Q9" s="9">
        <f>(P9/E9)</f>
        <v>0</v>
      </c>
      <c r="R9" s="38"/>
      <c r="S9" s="9">
        <f>(R9/F9)</f>
        <v>0</v>
      </c>
      <c r="T9" s="86">
        <v>479</v>
      </c>
      <c r="U9" s="92">
        <f>(T9/G9)</f>
        <v>0.4596928982725528</v>
      </c>
      <c r="V9" s="4" t="s">
        <v>7</v>
      </c>
      <c r="W9" s="86">
        <v>279</v>
      </c>
      <c r="X9" s="74">
        <f>(W9/E9)</f>
        <v>0.558</v>
      </c>
      <c r="Y9" s="1">
        <v>316</v>
      </c>
      <c r="Z9" s="74">
        <f>(Y9/F9)</f>
        <v>0.5830258302583026</v>
      </c>
      <c r="AA9" s="39">
        <f>SUM(W9+Y9)</f>
        <v>595</v>
      </c>
      <c r="AB9" s="92">
        <f>(AA9/G9)</f>
        <v>0.5710172744721689</v>
      </c>
    </row>
    <row r="10" spans="1:28" ht="12.75">
      <c r="A10" s="4" t="s">
        <v>11</v>
      </c>
      <c r="B10" s="4" t="s">
        <v>8</v>
      </c>
      <c r="C10" s="37" t="s">
        <v>9</v>
      </c>
      <c r="D10" s="4">
        <v>3</v>
      </c>
      <c r="E10" s="73">
        <v>307</v>
      </c>
      <c r="F10" s="73">
        <v>459</v>
      </c>
      <c r="G10" s="2">
        <f t="shared" si="0"/>
        <v>766</v>
      </c>
      <c r="H10" s="4" t="s">
        <v>11</v>
      </c>
      <c r="I10" s="38"/>
      <c r="J10" s="9">
        <f t="shared" si="1"/>
        <v>0</v>
      </c>
      <c r="K10" s="38"/>
      <c r="L10" s="9">
        <f t="shared" si="2"/>
        <v>0</v>
      </c>
      <c r="M10" s="99">
        <v>129</v>
      </c>
      <c r="N10" s="92">
        <f t="shared" si="3"/>
        <v>0.16840731070496084</v>
      </c>
      <c r="O10" s="4" t="s">
        <v>11</v>
      </c>
      <c r="P10" s="38"/>
      <c r="Q10" s="9">
        <f>(P10/E10)</f>
        <v>0</v>
      </c>
      <c r="R10" s="38"/>
      <c r="S10" s="9">
        <f aca="true" t="shared" si="4" ref="S10:S57">(R10/F10)</f>
        <v>0</v>
      </c>
      <c r="T10" s="86">
        <v>349</v>
      </c>
      <c r="U10" s="92">
        <f>(T10/G10)</f>
        <v>0.4556135770234987</v>
      </c>
      <c r="V10" s="4" t="s">
        <v>11</v>
      </c>
      <c r="W10" s="86">
        <v>198</v>
      </c>
      <c r="X10" s="74">
        <f aca="true" t="shared" si="5" ref="X10:X57">(W10/E10)</f>
        <v>0.6449511400651465</v>
      </c>
      <c r="Y10" s="1">
        <v>248</v>
      </c>
      <c r="Z10" s="74">
        <f aca="true" t="shared" si="6" ref="Z10:Z58">(Y10/F10)</f>
        <v>0.5403050108932462</v>
      </c>
      <c r="AA10" s="39">
        <f>SUM(W10+Y10)</f>
        <v>446</v>
      </c>
      <c r="AB10" s="92">
        <f aca="true" t="shared" si="7" ref="AB10:AB58">(AA10/G10)</f>
        <v>0.5822454308093995</v>
      </c>
    </row>
    <row r="11" spans="1:28" ht="12.75">
      <c r="A11" s="4" t="s">
        <v>12</v>
      </c>
      <c r="B11" s="4" t="s">
        <v>21</v>
      </c>
      <c r="C11" s="4" t="s">
        <v>22</v>
      </c>
      <c r="D11" s="4">
        <v>4</v>
      </c>
      <c r="E11" s="73">
        <v>370</v>
      </c>
      <c r="F11" s="73">
        <v>374</v>
      </c>
      <c r="G11" s="2">
        <f t="shared" si="0"/>
        <v>744</v>
      </c>
      <c r="H11" s="4" t="s">
        <v>12</v>
      </c>
      <c r="I11" s="38"/>
      <c r="J11" s="9">
        <f t="shared" si="1"/>
        <v>0</v>
      </c>
      <c r="K11" s="38"/>
      <c r="L11" s="9">
        <f t="shared" si="2"/>
        <v>0</v>
      </c>
      <c r="M11" s="99">
        <v>112</v>
      </c>
      <c r="N11" s="92">
        <f t="shared" si="3"/>
        <v>0.15053763440860216</v>
      </c>
      <c r="O11" s="4" t="s">
        <v>12</v>
      </c>
      <c r="P11" s="38"/>
      <c r="Q11" s="9">
        <f aca="true" t="shared" si="8" ref="Q11:Q57">(P11/E11)</f>
        <v>0</v>
      </c>
      <c r="R11" s="38"/>
      <c r="S11" s="9">
        <f t="shared" si="4"/>
        <v>0</v>
      </c>
      <c r="T11" s="86">
        <v>300</v>
      </c>
      <c r="U11" s="92">
        <f aca="true" t="shared" si="9" ref="U11:U58">(T11/G11)</f>
        <v>0.4032258064516129</v>
      </c>
      <c r="V11" s="4" t="s">
        <v>12</v>
      </c>
      <c r="W11" s="86">
        <v>183</v>
      </c>
      <c r="X11" s="74">
        <f t="shared" si="5"/>
        <v>0.4945945945945946</v>
      </c>
      <c r="Y11" s="1">
        <v>197</v>
      </c>
      <c r="Z11" s="74">
        <f t="shared" si="6"/>
        <v>0.5267379679144385</v>
      </c>
      <c r="AA11" s="39">
        <f>SUM(W11+Y11)</f>
        <v>380</v>
      </c>
      <c r="AB11" s="92">
        <f t="shared" si="7"/>
        <v>0.510752688172043</v>
      </c>
    </row>
    <row r="12" spans="1:28" ht="12.75">
      <c r="A12" s="4" t="s">
        <v>14</v>
      </c>
      <c r="B12" s="4" t="s">
        <v>15</v>
      </c>
      <c r="C12" s="4" t="s">
        <v>16</v>
      </c>
      <c r="D12" s="4">
        <v>48</v>
      </c>
      <c r="E12" s="73">
        <v>332</v>
      </c>
      <c r="F12" s="73">
        <v>423</v>
      </c>
      <c r="G12" s="2">
        <f t="shared" si="0"/>
        <v>755</v>
      </c>
      <c r="H12" s="4" t="s">
        <v>14</v>
      </c>
      <c r="I12" s="38"/>
      <c r="J12" s="9">
        <f t="shared" si="1"/>
        <v>0</v>
      </c>
      <c r="K12" s="38"/>
      <c r="L12" s="9">
        <f t="shared" si="2"/>
        <v>0</v>
      </c>
      <c r="M12" s="99">
        <v>177</v>
      </c>
      <c r="N12" s="92">
        <f t="shared" si="3"/>
        <v>0.23443708609271524</v>
      </c>
      <c r="O12" s="4" t="s">
        <v>14</v>
      </c>
      <c r="P12" s="38"/>
      <c r="Q12" s="9">
        <f t="shared" si="8"/>
        <v>0</v>
      </c>
      <c r="R12" s="38"/>
      <c r="S12" s="9">
        <f t="shared" si="4"/>
        <v>0</v>
      </c>
      <c r="T12" s="86">
        <v>434</v>
      </c>
      <c r="U12" s="92">
        <f t="shared" si="9"/>
        <v>0.5748344370860927</v>
      </c>
      <c r="V12" s="4" t="s">
        <v>14</v>
      </c>
      <c r="W12" s="86">
        <v>234</v>
      </c>
      <c r="X12" s="74">
        <f t="shared" si="5"/>
        <v>0.7048192771084337</v>
      </c>
      <c r="Y12" s="1">
        <v>300</v>
      </c>
      <c r="Z12" s="74">
        <f t="shared" si="6"/>
        <v>0.7092198581560284</v>
      </c>
      <c r="AA12" s="39">
        <f aca="true" t="shared" si="10" ref="AA12:AA57">SUM(W12+Y12)</f>
        <v>534</v>
      </c>
      <c r="AB12" s="92">
        <f t="shared" si="7"/>
        <v>0.7072847682119205</v>
      </c>
    </row>
    <row r="13" spans="1:28" ht="12.75">
      <c r="A13" s="4" t="s">
        <v>17</v>
      </c>
      <c r="B13" s="4" t="s">
        <v>15</v>
      </c>
      <c r="C13" s="4" t="s">
        <v>16</v>
      </c>
      <c r="D13" s="4">
        <v>48</v>
      </c>
      <c r="E13" s="73">
        <v>336</v>
      </c>
      <c r="F13" s="73">
        <v>368</v>
      </c>
      <c r="G13" s="2">
        <f t="shared" si="0"/>
        <v>704</v>
      </c>
      <c r="H13" s="4" t="s">
        <v>17</v>
      </c>
      <c r="I13" s="38"/>
      <c r="J13" s="9">
        <f t="shared" si="1"/>
        <v>0</v>
      </c>
      <c r="K13" s="38"/>
      <c r="L13" s="9">
        <f t="shared" si="2"/>
        <v>0</v>
      </c>
      <c r="M13" s="99">
        <v>174</v>
      </c>
      <c r="N13" s="92">
        <f t="shared" si="3"/>
        <v>0.2471590909090909</v>
      </c>
      <c r="O13" s="4" t="s">
        <v>17</v>
      </c>
      <c r="P13" s="38"/>
      <c r="Q13" s="9">
        <f t="shared" si="8"/>
        <v>0</v>
      </c>
      <c r="R13" s="38"/>
      <c r="S13" s="9">
        <f t="shared" si="4"/>
        <v>0</v>
      </c>
      <c r="T13" s="86">
        <v>385</v>
      </c>
      <c r="U13" s="92">
        <f t="shared" si="9"/>
        <v>0.546875</v>
      </c>
      <c r="V13" s="4" t="s">
        <v>17</v>
      </c>
      <c r="W13" s="86">
        <v>214</v>
      </c>
      <c r="X13" s="74">
        <f t="shared" si="5"/>
        <v>0.6369047619047619</v>
      </c>
      <c r="Y13" s="1">
        <v>237</v>
      </c>
      <c r="Z13" s="74">
        <f t="shared" si="6"/>
        <v>0.6440217391304348</v>
      </c>
      <c r="AA13" s="39">
        <f t="shared" si="10"/>
        <v>451</v>
      </c>
      <c r="AB13" s="92">
        <f t="shared" si="7"/>
        <v>0.640625</v>
      </c>
    </row>
    <row r="14" spans="1:28" ht="12.75">
      <c r="A14" s="4" t="s">
        <v>18</v>
      </c>
      <c r="B14" s="4" t="s">
        <v>15</v>
      </c>
      <c r="C14" s="4" t="s">
        <v>16</v>
      </c>
      <c r="D14" s="4">
        <v>48</v>
      </c>
      <c r="E14" s="73">
        <v>383</v>
      </c>
      <c r="F14" s="73">
        <v>396</v>
      </c>
      <c r="G14" s="2">
        <f t="shared" si="0"/>
        <v>779</v>
      </c>
      <c r="H14" s="4" t="s">
        <v>18</v>
      </c>
      <c r="I14" s="38"/>
      <c r="J14" s="9">
        <f t="shared" si="1"/>
        <v>0</v>
      </c>
      <c r="K14" s="38"/>
      <c r="L14" s="9">
        <f t="shared" si="2"/>
        <v>0</v>
      </c>
      <c r="M14" s="99">
        <v>160</v>
      </c>
      <c r="N14" s="92">
        <f t="shared" si="3"/>
        <v>0.20539152759948653</v>
      </c>
      <c r="O14" s="4" t="s">
        <v>18</v>
      </c>
      <c r="P14" s="38"/>
      <c r="Q14" s="9">
        <f t="shared" si="8"/>
        <v>0</v>
      </c>
      <c r="R14" s="38"/>
      <c r="S14" s="9">
        <f t="shared" si="4"/>
        <v>0</v>
      </c>
      <c r="T14" s="86">
        <v>426</v>
      </c>
      <c r="U14" s="92">
        <f t="shared" si="9"/>
        <v>0.5468549422336328</v>
      </c>
      <c r="V14" s="4" t="s">
        <v>18</v>
      </c>
      <c r="W14" s="86">
        <v>277</v>
      </c>
      <c r="X14" s="74">
        <f t="shared" si="5"/>
        <v>0.7232375979112271</v>
      </c>
      <c r="Y14" s="1">
        <v>266</v>
      </c>
      <c r="Z14" s="74">
        <f t="shared" si="6"/>
        <v>0.6717171717171717</v>
      </c>
      <c r="AA14" s="39">
        <f t="shared" si="10"/>
        <v>543</v>
      </c>
      <c r="AB14" s="92">
        <f t="shared" si="7"/>
        <v>0.6970474967907574</v>
      </c>
    </row>
    <row r="15" spans="1:28" ht="12.75">
      <c r="A15" s="4" t="s">
        <v>19</v>
      </c>
      <c r="B15" s="4" t="s">
        <v>15</v>
      </c>
      <c r="C15" s="4" t="s">
        <v>16</v>
      </c>
      <c r="D15" s="4">
        <v>48</v>
      </c>
      <c r="E15" s="73">
        <v>351</v>
      </c>
      <c r="F15" s="73">
        <v>399</v>
      </c>
      <c r="G15" s="2">
        <f t="shared" si="0"/>
        <v>750</v>
      </c>
      <c r="H15" s="4" t="s">
        <v>19</v>
      </c>
      <c r="I15" s="38"/>
      <c r="J15" s="9">
        <f t="shared" si="1"/>
        <v>0</v>
      </c>
      <c r="K15" s="38"/>
      <c r="L15" s="9">
        <f t="shared" si="2"/>
        <v>0</v>
      </c>
      <c r="M15" s="99">
        <v>206</v>
      </c>
      <c r="N15" s="92">
        <f t="shared" si="3"/>
        <v>0.27466666666666667</v>
      </c>
      <c r="O15" s="4" t="s">
        <v>19</v>
      </c>
      <c r="P15" s="38"/>
      <c r="Q15" s="9">
        <f t="shared" si="8"/>
        <v>0</v>
      </c>
      <c r="R15" s="38"/>
      <c r="S15" s="9">
        <f t="shared" si="4"/>
        <v>0</v>
      </c>
      <c r="T15" s="86">
        <v>429</v>
      </c>
      <c r="U15" s="92">
        <f t="shared" si="9"/>
        <v>0.572</v>
      </c>
      <c r="V15" s="4" t="s">
        <v>19</v>
      </c>
      <c r="W15" s="86">
        <v>241</v>
      </c>
      <c r="X15" s="74">
        <f t="shared" si="5"/>
        <v>0.6866096866096866</v>
      </c>
      <c r="Y15" s="1">
        <v>265</v>
      </c>
      <c r="Z15" s="74">
        <f t="shared" si="6"/>
        <v>0.6641604010025063</v>
      </c>
      <c r="AA15" s="39">
        <f t="shared" si="10"/>
        <v>506</v>
      </c>
      <c r="AB15" s="92">
        <f t="shared" si="7"/>
        <v>0.6746666666666666</v>
      </c>
    </row>
    <row r="16" spans="1:28" ht="12.75">
      <c r="A16" s="4" t="s">
        <v>20</v>
      </c>
      <c r="B16" s="4" t="s">
        <v>21</v>
      </c>
      <c r="C16" s="4" t="s">
        <v>22</v>
      </c>
      <c r="D16" s="4">
        <v>4</v>
      </c>
      <c r="E16" s="73">
        <v>362</v>
      </c>
      <c r="F16" s="73">
        <v>377</v>
      </c>
      <c r="G16" s="2">
        <f t="shared" si="0"/>
        <v>739</v>
      </c>
      <c r="H16" s="4" t="s">
        <v>20</v>
      </c>
      <c r="I16" s="38"/>
      <c r="J16" s="9">
        <f t="shared" si="1"/>
        <v>0</v>
      </c>
      <c r="K16" s="38"/>
      <c r="L16" s="9">
        <f t="shared" si="2"/>
        <v>0</v>
      </c>
      <c r="M16" s="99">
        <v>158</v>
      </c>
      <c r="N16" s="92">
        <f t="shared" si="3"/>
        <v>0.21380243572395127</v>
      </c>
      <c r="O16" s="4" t="s">
        <v>20</v>
      </c>
      <c r="P16" s="38"/>
      <c r="Q16" s="9">
        <f t="shared" si="8"/>
        <v>0</v>
      </c>
      <c r="R16" s="38"/>
      <c r="S16" s="9">
        <f t="shared" si="4"/>
        <v>0</v>
      </c>
      <c r="T16" s="86">
        <v>376</v>
      </c>
      <c r="U16" s="92">
        <f t="shared" si="9"/>
        <v>0.5087956698240866</v>
      </c>
      <c r="V16" s="4" t="s">
        <v>20</v>
      </c>
      <c r="W16" s="86">
        <v>238</v>
      </c>
      <c r="X16" s="74">
        <f t="shared" si="5"/>
        <v>0.6574585635359116</v>
      </c>
      <c r="Y16" s="1">
        <v>255</v>
      </c>
      <c r="Z16" s="74">
        <f t="shared" si="6"/>
        <v>0.6763925729442971</v>
      </c>
      <c r="AA16" s="39">
        <f t="shared" si="10"/>
        <v>493</v>
      </c>
      <c r="AB16" s="92">
        <f t="shared" si="7"/>
        <v>0.6671177266576455</v>
      </c>
    </row>
    <row r="17" spans="1:28" ht="12.75">
      <c r="A17" s="4" t="s">
        <v>23</v>
      </c>
      <c r="B17" s="4" t="s">
        <v>24</v>
      </c>
      <c r="C17" s="4" t="s">
        <v>25</v>
      </c>
      <c r="D17" s="4" t="s">
        <v>26</v>
      </c>
      <c r="E17" s="73">
        <v>474</v>
      </c>
      <c r="F17" s="73">
        <v>505</v>
      </c>
      <c r="G17" s="2">
        <f t="shared" si="0"/>
        <v>979</v>
      </c>
      <c r="H17" s="4" t="s">
        <v>23</v>
      </c>
      <c r="I17" s="38"/>
      <c r="J17" s="9">
        <f t="shared" si="1"/>
        <v>0</v>
      </c>
      <c r="K17" s="38"/>
      <c r="L17" s="9">
        <f t="shared" si="2"/>
        <v>0</v>
      </c>
      <c r="M17" s="99">
        <v>232</v>
      </c>
      <c r="N17" s="92">
        <f t="shared" si="3"/>
        <v>0.236976506639428</v>
      </c>
      <c r="O17" s="4" t="s">
        <v>23</v>
      </c>
      <c r="P17" s="38"/>
      <c r="Q17" s="9">
        <f t="shared" si="8"/>
        <v>0</v>
      </c>
      <c r="R17" s="38"/>
      <c r="S17" s="9">
        <f t="shared" si="4"/>
        <v>0</v>
      </c>
      <c r="T17" s="86">
        <v>510</v>
      </c>
      <c r="U17" s="92">
        <f t="shared" si="9"/>
        <v>0.5209397344228804</v>
      </c>
      <c r="V17" s="4" t="s">
        <v>23</v>
      </c>
      <c r="W17" s="86">
        <v>313</v>
      </c>
      <c r="X17" s="74">
        <f t="shared" si="5"/>
        <v>0.6603375527426161</v>
      </c>
      <c r="Y17" s="1">
        <v>336</v>
      </c>
      <c r="Z17" s="74">
        <f t="shared" si="6"/>
        <v>0.6653465346534654</v>
      </c>
      <c r="AA17" s="39">
        <f t="shared" si="10"/>
        <v>649</v>
      </c>
      <c r="AB17" s="92">
        <f t="shared" si="7"/>
        <v>0.6629213483146067</v>
      </c>
    </row>
    <row r="18" spans="1:28" ht="12.75">
      <c r="A18" s="4" t="s">
        <v>27</v>
      </c>
      <c r="B18" s="4" t="s">
        <v>28</v>
      </c>
      <c r="C18" s="4" t="s">
        <v>29</v>
      </c>
      <c r="D18" s="4">
        <v>17</v>
      </c>
      <c r="E18" s="73">
        <v>389</v>
      </c>
      <c r="F18" s="73">
        <v>463</v>
      </c>
      <c r="G18" s="2">
        <f t="shared" si="0"/>
        <v>852</v>
      </c>
      <c r="H18" s="4" t="s">
        <v>27</v>
      </c>
      <c r="I18" s="38"/>
      <c r="J18" s="9">
        <f t="shared" si="1"/>
        <v>0</v>
      </c>
      <c r="K18" s="38"/>
      <c r="L18" s="9">
        <f t="shared" si="2"/>
        <v>0</v>
      </c>
      <c r="M18" s="99">
        <v>216</v>
      </c>
      <c r="N18" s="92">
        <f t="shared" si="3"/>
        <v>0.2535211267605634</v>
      </c>
      <c r="O18" s="4" t="s">
        <v>27</v>
      </c>
      <c r="P18" s="38"/>
      <c r="Q18" s="9">
        <f t="shared" si="8"/>
        <v>0</v>
      </c>
      <c r="R18" s="38"/>
      <c r="S18" s="9">
        <f t="shared" si="4"/>
        <v>0</v>
      </c>
      <c r="T18" s="86">
        <v>486</v>
      </c>
      <c r="U18" s="92">
        <f t="shared" si="9"/>
        <v>0.5704225352112676</v>
      </c>
      <c r="V18" s="4" t="s">
        <v>27</v>
      </c>
      <c r="W18" s="86">
        <v>290</v>
      </c>
      <c r="X18" s="74">
        <f t="shared" si="5"/>
        <v>0.7455012853470437</v>
      </c>
      <c r="Y18" s="1">
        <v>319</v>
      </c>
      <c r="Z18" s="74">
        <f t="shared" si="6"/>
        <v>0.6889848812095032</v>
      </c>
      <c r="AA18" s="39">
        <f t="shared" si="10"/>
        <v>609</v>
      </c>
      <c r="AB18" s="92">
        <f t="shared" si="7"/>
        <v>0.7147887323943662</v>
      </c>
    </row>
    <row r="19" spans="1:28" ht="12.75">
      <c r="A19" s="4" t="s">
        <v>30</v>
      </c>
      <c r="B19" s="4" t="s">
        <v>28</v>
      </c>
      <c r="C19" s="4" t="s">
        <v>29</v>
      </c>
      <c r="D19" s="4">
        <v>17</v>
      </c>
      <c r="E19" s="73">
        <v>365</v>
      </c>
      <c r="F19" s="73">
        <v>459</v>
      </c>
      <c r="G19" s="2">
        <f t="shared" si="0"/>
        <v>824</v>
      </c>
      <c r="H19" s="4" t="s">
        <v>30</v>
      </c>
      <c r="I19" s="38"/>
      <c r="J19" s="9">
        <f t="shared" si="1"/>
        <v>0</v>
      </c>
      <c r="K19" s="38"/>
      <c r="L19" s="9">
        <f t="shared" si="2"/>
        <v>0</v>
      </c>
      <c r="M19" s="99">
        <v>192</v>
      </c>
      <c r="N19" s="92">
        <f t="shared" si="3"/>
        <v>0.23300970873786409</v>
      </c>
      <c r="O19" s="4" t="s">
        <v>30</v>
      </c>
      <c r="P19" s="38"/>
      <c r="Q19" s="9">
        <f t="shared" si="8"/>
        <v>0</v>
      </c>
      <c r="R19" s="38"/>
      <c r="S19" s="9">
        <f t="shared" si="4"/>
        <v>0</v>
      </c>
      <c r="T19" s="86">
        <v>453</v>
      </c>
      <c r="U19" s="92">
        <f t="shared" si="9"/>
        <v>0.5497572815533981</v>
      </c>
      <c r="V19" s="4" t="s">
        <v>30</v>
      </c>
      <c r="W19" s="86">
        <v>245</v>
      </c>
      <c r="X19" s="74">
        <f t="shared" si="5"/>
        <v>0.6712328767123288</v>
      </c>
      <c r="Y19" s="1">
        <v>326</v>
      </c>
      <c r="Z19" s="74">
        <f t="shared" si="6"/>
        <v>0.710239651416122</v>
      </c>
      <c r="AA19" s="39">
        <f t="shared" si="10"/>
        <v>571</v>
      </c>
      <c r="AB19" s="92">
        <f t="shared" si="7"/>
        <v>0.6929611650485437</v>
      </c>
    </row>
    <row r="20" spans="1:28" ht="12.75">
      <c r="A20" s="4" t="s">
        <v>31</v>
      </c>
      <c r="B20" s="4" t="s">
        <v>28</v>
      </c>
      <c r="C20" s="4" t="s">
        <v>29</v>
      </c>
      <c r="D20" s="4">
        <v>17</v>
      </c>
      <c r="E20" s="73">
        <v>398</v>
      </c>
      <c r="F20" s="73">
        <v>460</v>
      </c>
      <c r="G20" s="2">
        <f t="shared" si="0"/>
        <v>858</v>
      </c>
      <c r="H20" s="4" t="s">
        <v>31</v>
      </c>
      <c r="I20" s="38"/>
      <c r="J20" s="9">
        <f t="shared" si="1"/>
        <v>0</v>
      </c>
      <c r="K20" s="38"/>
      <c r="L20" s="9">
        <f t="shared" si="2"/>
        <v>0</v>
      </c>
      <c r="M20" s="99">
        <v>215</v>
      </c>
      <c r="N20" s="92">
        <f t="shared" si="3"/>
        <v>0.2505827505827506</v>
      </c>
      <c r="O20" s="4" t="s">
        <v>31</v>
      </c>
      <c r="P20" s="38"/>
      <c r="Q20" s="9">
        <f t="shared" si="8"/>
        <v>0</v>
      </c>
      <c r="R20" s="38"/>
      <c r="S20" s="9">
        <f t="shared" si="4"/>
        <v>0</v>
      </c>
      <c r="T20" s="86">
        <v>460</v>
      </c>
      <c r="U20" s="92">
        <f t="shared" si="9"/>
        <v>0.5361305361305362</v>
      </c>
      <c r="V20" s="4" t="s">
        <v>31</v>
      </c>
      <c r="W20" s="86">
        <v>258</v>
      </c>
      <c r="X20" s="74">
        <f t="shared" si="5"/>
        <v>0.6482412060301508</v>
      </c>
      <c r="Y20" s="1">
        <v>298</v>
      </c>
      <c r="Z20" s="74">
        <f t="shared" si="6"/>
        <v>0.6478260869565218</v>
      </c>
      <c r="AA20" s="39">
        <f t="shared" si="10"/>
        <v>556</v>
      </c>
      <c r="AB20" s="92">
        <f t="shared" si="7"/>
        <v>0.6480186480186481</v>
      </c>
    </row>
    <row r="21" spans="1:28" ht="12.75">
      <c r="A21" s="4" t="s">
        <v>32</v>
      </c>
      <c r="B21" s="4" t="s">
        <v>33</v>
      </c>
      <c r="C21" s="4" t="s">
        <v>34</v>
      </c>
      <c r="D21" s="4">
        <v>6</v>
      </c>
      <c r="E21" s="73">
        <v>334</v>
      </c>
      <c r="F21" s="73">
        <v>443</v>
      </c>
      <c r="G21" s="2">
        <f t="shared" si="0"/>
        <v>777</v>
      </c>
      <c r="H21" s="4" t="s">
        <v>32</v>
      </c>
      <c r="I21" s="38"/>
      <c r="J21" s="9">
        <f t="shared" si="1"/>
        <v>0</v>
      </c>
      <c r="K21" s="38"/>
      <c r="L21" s="9">
        <f t="shared" si="2"/>
        <v>0</v>
      </c>
      <c r="M21" s="99">
        <v>159</v>
      </c>
      <c r="N21" s="92">
        <f t="shared" si="3"/>
        <v>0.20463320463320464</v>
      </c>
      <c r="O21" s="4" t="s">
        <v>32</v>
      </c>
      <c r="P21" s="38"/>
      <c r="Q21" s="9">
        <f t="shared" si="8"/>
        <v>0</v>
      </c>
      <c r="R21" s="38"/>
      <c r="S21" s="9">
        <f t="shared" si="4"/>
        <v>0</v>
      </c>
      <c r="T21" s="86">
        <v>395</v>
      </c>
      <c r="U21" s="92">
        <f t="shared" si="9"/>
        <v>0.5083655083655083</v>
      </c>
      <c r="V21" s="4" t="s">
        <v>32</v>
      </c>
      <c r="W21" s="86">
        <v>217</v>
      </c>
      <c r="X21" s="74">
        <f t="shared" si="5"/>
        <v>0.6497005988023952</v>
      </c>
      <c r="Y21" s="1">
        <v>283</v>
      </c>
      <c r="Z21" s="74">
        <f t="shared" si="6"/>
        <v>0.6388261851015802</v>
      </c>
      <c r="AA21" s="39">
        <f t="shared" si="10"/>
        <v>500</v>
      </c>
      <c r="AB21" s="92">
        <f t="shared" si="7"/>
        <v>0.6435006435006435</v>
      </c>
    </row>
    <row r="22" spans="1:28" ht="12.75">
      <c r="A22" s="4" t="s">
        <v>35</v>
      </c>
      <c r="B22" s="4" t="s">
        <v>33</v>
      </c>
      <c r="C22" s="4" t="s">
        <v>34</v>
      </c>
      <c r="D22" s="4" t="s">
        <v>36</v>
      </c>
      <c r="E22" s="73">
        <v>362</v>
      </c>
      <c r="F22" s="73">
        <v>448</v>
      </c>
      <c r="G22" s="2">
        <f t="shared" si="0"/>
        <v>810</v>
      </c>
      <c r="H22" s="4" t="s">
        <v>35</v>
      </c>
      <c r="I22" s="38"/>
      <c r="J22" s="9">
        <f t="shared" si="1"/>
        <v>0</v>
      </c>
      <c r="K22" s="38"/>
      <c r="L22" s="9">
        <f t="shared" si="2"/>
        <v>0</v>
      </c>
      <c r="M22" s="99">
        <v>210</v>
      </c>
      <c r="N22" s="92">
        <f t="shared" si="3"/>
        <v>0.25925925925925924</v>
      </c>
      <c r="O22" s="4" t="s">
        <v>35</v>
      </c>
      <c r="P22" s="38"/>
      <c r="Q22" s="9">
        <f t="shared" si="8"/>
        <v>0</v>
      </c>
      <c r="R22" s="38"/>
      <c r="S22" s="9">
        <f t="shared" si="4"/>
        <v>0</v>
      </c>
      <c r="T22" s="86">
        <v>455</v>
      </c>
      <c r="U22" s="92">
        <f t="shared" si="9"/>
        <v>0.5617283950617284</v>
      </c>
      <c r="V22" s="4" t="s">
        <v>35</v>
      </c>
      <c r="W22" s="86">
        <v>259</v>
      </c>
      <c r="X22" s="74">
        <f t="shared" si="5"/>
        <v>0.7154696132596685</v>
      </c>
      <c r="Y22" s="1">
        <v>302</v>
      </c>
      <c r="Z22" s="74">
        <f t="shared" si="6"/>
        <v>0.6741071428571429</v>
      </c>
      <c r="AA22" s="39">
        <f t="shared" si="10"/>
        <v>561</v>
      </c>
      <c r="AB22" s="92">
        <f t="shared" si="7"/>
        <v>0.6925925925925925</v>
      </c>
    </row>
    <row r="23" spans="1:28" ht="12.75">
      <c r="A23" s="4" t="s">
        <v>13</v>
      </c>
      <c r="B23" s="4" t="s">
        <v>33</v>
      </c>
      <c r="C23" s="4" t="s">
        <v>34</v>
      </c>
      <c r="D23" s="4" t="s">
        <v>36</v>
      </c>
      <c r="E23" s="73">
        <v>325</v>
      </c>
      <c r="F23" s="73">
        <v>394</v>
      </c>
      <c r="G23" s="2">
        <f t="shared" si="0"/>
        <v>719</v>
      </c>
      <c r="H23" s="4" t="s">
        <v>13</v>
      </c>
      <c r="I23" s="38"/>
      <c r="J23" s="9">
        <f t="shared" si="1"/>
        <v>0</v>
      </c>
      <c r="K23" s="38"/>
      <c r="L23" s="9">
        <f t="shared" si="2"/>
        <v>0</v>
      </c>
      <c r="M23" s="99">
        <v>162</v>
      </c>
      <c r="N23" s="92">
        <f t="shared" si="3"/>
        <v>0.22531293463143254</v>
      </c>
      <c r="O23" s="4" t="s">
        <v>13</v>
      </c>
      <c r="P23" s="38"/>
      <c r="Q23" s="9">
        <f t="shared" si="8"/>
        <v>0</v>
      </c>
      <c r="R23" s="38"/>
      <c r="S23" s="9">
        <f t="shared" si="4"/>
        <v>0</v>
      </c>
      <c r="T23" s="86">
        <v>377</v>
      </c>
      <c r="U23" s="92">
        <f t="shared" si="9"/>
        <v>0.5243393602225312</v>
      </c>
      <c r="V23" s="4" t="s">
        <v>13</v>
      </c>
      <c r="W23" s="86">
        <v>207</v>
      </c>
      <c r="X23" s="74">
        <f t="shared" si="5"/>
        <v>0.6369230769230769</v>
      </c>
      <c r="Y23" s="1">
        <v>261</v>
      </c>
      <c r="Z23" s="74">
        <f t="shared" si="6"/>
        <v>0.6624365482233503</v>
      </c>
      <c r="AA23" s="39">
        <f t="shared" si="10"/>
        <v>468</v>
      </c>
      <c r="AB23" s="92">
        <f t="shared" si="7"/>
        <v>0.650904033379694</v>
      </c>
    </row>
    <row r="24" spans="1:28" ht="12.75">
      <c r="A24" s="4" t="s">
        <v>37</v>
      </c>
      <c r="B24" s="4" t="s">
        <v>33</v>
      </c>
      <c r="C24" s="4" t="s">
        <v>34</v>
      </c>
      <c r="D24" s="4">
        <v>5</v>
      </c>
      <c r="E24" s="73">
        <v>342</v>
      </c>
      <c r="F24" s="73">
        <v>425</v>
      </c>
      <c r="G24" s="2">
        <f t="shared" si="0"/>
        <v>767</v>
      </c>
      <c r="H24" s="4" t="s">
        <v>37</v>
      </c>
      <c r="I24" s="38"/>
      <c r="J24" s="9">
        <f t="shared" si="1"/>
        <v>0</v>
      </c>
      <c r="K24" s="38"/>
      <c r="L24" s="9">
        <f t="shared" si="2"/>
        <v>0</v>
      </c>
      <c r="M24" s="99">
        <v>219</v>
      </c>
      <c r="N24" s="92">
        <f t="shared" si="3"/>
        <v>0.28552803129074317</v>
      </c>
      <c r="O24" s="4" t="s">
        <v>37</v>
      </c>
      <c r="P24" s="38"/>
      <c r="Q24" s="9">
        <f t="shared" si="8"/>
        <v>0</v>
      </c>
      <c r="R24" s="38"/>
      <c r="S24" s="9">
        <f t="shared" si="4"/>
        <v>0</v>
      </c>
      <c r="T24" s="86">
        <v>421</v>
      </c>
      <c r="U24" s="92">
        <f t="shared" si="9"/>
        <v>0.5488917861799217</v>
      </c>
      <c r="V24" s="4" t="s">
        <v>37</v>
      </c>
      <c r="W24" s="86">
        <v>229</v>
      </c>
      <c r="X24" s="74">
        <f t="shared" si="5"/>
        <v>0.6695906432748538</v>
      </c>
      <c r="Y24" s="1">
        <v>289</v>
      </c>
      <c r="Z24" s="74">
        <f t="shared" si="6"/>
        <v>0.68</v>
      </c>
      <c r="AA24" s="39">
        <f t="shared" si="10"/>
        <v>518</v>
      </c>
      <c r="AB24" s="92">
        <f t="shared" si="7"/>
        <v>0.6753585397653195</v>
      </c>
    </row>
    <row r="25" spans="1:28" ht="12.75">
      <c r="A25" s="4" t="s">
        <v>38</v>
      </c>
      <c r="B25" s="4" t="s">
        <v>33</v>
      </c>
      <c r="C25" s="4" t="s">
        <v>34</v>
      </c>
      <c r="D25" s="4">
        <v>5</v>
      </c>
      <c r="E25" s="73">
        <v>293</v>
      </c>
      <c r="F25" s="73">
        <v>380</v>
      </c>
      <c r="G25" s="2">
        <f t="shared" si="0"/>
        <v>673</v>
      </c>
      <c r="H25" s="4" t="s">
        <v>38</v>
      </c>
      <c r="I25" s="38"/>
      <c r="J25" s="9">
        <f t="shared" si="1"/>
        <v>0</v>
      </c>
      <c r="K25" s="38"/>
      <c r="L25" s="9">
        <f t="shared" si="2"/>
        <v>0</v>
      </c>
      <c r="M25" s="99">
        <v>187</v>
      </c>
      <c r="N25" s="92">
        <f t="shared" si="3"/>
        <v>0.27786032689450224</v>
      </c>
      <c r="O25" s="4" t="s">
        <v>38</v>
      </c>
      <c r="P25" s="38"/>
      <c r="Q25" s="9">
        <f t="shared" si="8"/>
        <v>0</v>
      </c>
      <c r="R25" s="38"/>
      <c r="S25" s="9">
        <f t="shared" si="4"/>
        <v>0</v>
      </c>
      <c r="T25" s="86">
        <v>393</v>
      </c>
      <c r="U25" s="92">
        <f t="shared" si="9"/>
        <v>0.5839524517087668</v>
      </c>
      <c r="V25" s="4" t="s">
        <v>38</v>
      </c>
      <c r="W25" s="86">
        <v>276</v>
      </c>
      <c r="X25" s="74">
        <f t="shared" si="5"/>
        <v>0.9419795221843004</v>
      </c>
      <c r="Y25" s="1">
        <v>207</v>
      </c>
      <c r="Z25" s="74">
        <f t="shared" si="6"/>
        <v>0.5447368421052632</v>
      </c>
      <c r="AA25" s="39">
        <f t="shared" si="10"/>
        <v>483</v>
      </c>
      <c r="AB25" s="92">
        <f t="shared" si="7"/>
        <v>0.7176820208023774</v>
      </c>
    </row>
    <row r="26" spans="1:28" ht="12.75">
      <c r="A26" s="4" t="s">
        <v>39</v>
      </c>
      <c r="B26" s="4" t="s">
        <v>93</v>
      </c>
      <c r="C26" s="4" t="s">
        <v>40</v>
      </c>
      <c r="D26" s="4">
        <v>33</v>
      </c>
      <c r="E26" s="73">
        <v>334</v>
      </c>
      <c r="F26" s="73">
        <v>371</v>
      </c>
      <c r="G26" s="2">
        <f t="shared" si="0"/>
        <v>705</v>
      </c>
      <c r="H26" s="4" t="s">
        <v>39</v>
      </c>
      <c r="I26" s="38"/>
      <c r="J26" s="9">
        <f t="shared" si="1"/>
        <v>0</v>
      </c>
      <c r="K26" s="38"/>
      <c r="L26" s="9">
        <f t="shared" si="2"/>
        <v>0</v>
      </c>
      <c r="M26" s="99">
        <v>168</v>
      </c>
      <c r="N26" s="92">
        <f t="shared" si="3"/>
        <v>0.23829787234042554</v>
      </c>
      <c r="O26" s="4" t="s">
        <v>39</v>
      </c>
      <c r="P26" s="38"/>
      <c r="Q26" s="9">
        <f t="shared" si="8"/>
        <v>0</v>
      </c>
      <c r="R26" s="38"/>
      <c r="S26" s="9">
        <f t="shared" si="4"/>
        <v>0</v>
      </c>
      <c r="T26" s="86">
        <v>373</v>
      </c>
      <c r="U26" s="92">
        <f t="shared" si="9"/>
        <v>0.5290780141843971</v>
      </c>
      <c r="V26" s="4" t="s">
        <v>39</v>
      </c>
      <c r="W26" s="86">
        <v>227</v>
      </c>
      <c r="X26" s="74">
        <f t="shared" si="5"/>
        <v>0.6796407185628742</v>
      </c>
      <c r="Y26" s="1">
        <v>246</v>
      </c>
      <c r="Z26" s="74">
        <f t="shared" si="6"/>
        <v>0.6630727762803235</v>
      </c>
      <c r="AA26" s="39">
        <f t="shared" si="10"/>
        <v>473</v>
      </c>
      <c r="AB26" s="92">
        <f t="shared" si="7"/>
        <v>0.6709219858156028</v>
      </c>
    </row>
    <row r="27" spans="1:28" ht="12.75">
      <c r="A27" s="4" t="s">
        <v>41</v>
      </c>
      <c r="B27" s="4" t="s">
        <v>93</v>
      </c>
      <c r="C27" s="4" t="s">
        <v>40</v>
      </c>
      <c r="D27" s="4">
        <v>33</v>
      </c>
      <c r="E27" s="73">
        <v>335</v>
      </c>
      <c r="F27" s="73">
        <v>389</v>
      </c>
      <c r="G27" s="2">
        <f t="shared" si="0"/>
        <v>724</v>
      </c>
      <c r="H27" s="4" t="s">
        <v>41</v>
      </c>
      <c r="I27" s="38"/>
      <c r="J27" s="9">
        <f t="shared" si="1"/>
        <v>0</v>
      </c>
      <c r="K27" s="38"/>
      <c r="L27" s="9">
        <f t="shared" si="2"/>
        <v>0</v>
      </c>
      <c r="M27" s="99">
        <v>172</v>
      </c>
      <c r="N27" s="92">
        <f t="shared" si="3"/>
        <v>0.23756906077348067</v>
      </c>
      <c r="O27" s="4" t="s">
        <v>41</v>
      </c>
      <c r="P27" s="38"/>
      <c r="Q27" s="9">
        <f t="shared" si="8"/>
        <v>0</v>
      </c>
      <c r="R27" s="38"/>
      <c r="S27" s="9">
        <f t="shared" si="4"/>
        <v>0</v>
      </c>
      <c r="T27" s="86">
        <v>391</v>
      </c>
      <c r="U27" s="92">
        <f t="shared" si="9"/>
        <v>0.5400552486187845</v>
      </c>
      <c r="V27" s="4" t="s">
        <v>41</v>
      </c>
      <c r="W27" s="86">
        <v>234</v>
      </c>
      <c r="X27" s="74">
        <f t="shared" si="5"/>
        <v>0.6985074626865672</v>
      </c>
      <c r="Y27" s="1">
        <v>271</v>
      </c>
      <c r="Z27" s="74">
        <f t="shared" si="6"/>
        <v>0.6966580976863753</v>
      </c>
      <c r="AA27" s="39">
        <f t="shared" si="10"/>
        <v>505</v>
      </c>
      <c r="AB27" s="92">
        <f t="shared" si="7"/>
        <v>0.6975138121546961</v>
      </c>
    </row>
    <row r="28" spans="1:28" ht="12.75">
      <c r="A28" s="4" t="s">
        <v>42</v>
      </c>
      <c r="B28" s="4" t="s">
        <v>28</v>
      </c>
      <c r="C28" s="4" t="s">
        <v>29</v>
      </c>
      <c r="D28" s="4">
        <v>17</v>
      </c>
      <c r="E28" s="73">
        <v>377</v>
      </c>
      <c r="F28" s="73">
        <v>422</v>
      </c>
      <c r="G28" s="2">
        <f t="shared" si="0"/>
        <v>799</v>
      </c>
      <c r="H28" s="4" t="s">
        <v>42</v>
      </c>
      <c r="I28" s="38"/>
      <c r="J28" s="9">
        <f t="shared" si="1"/>
        <v>0</v>
      </c>
      <c r="K28" s="38"/>
      <c r="L28" s="9">
        <f t="shared" si="2"/>
        <v>0</v>
      </c>
      <c r="M28" s="99">
        <v>169</v>
      </c>
      <c r="N28" s="92">
        <f t="shared" si="3"/>
        <v>0.21151439299123906</v>
      </c>
      <c r="O28" s="4" t="s">
        <v>42</v>
      </c>
      <c r="P28" s="38"/>
      <c r="Q28" s="9">
        <f t="shared" si="8"/>
        <v>0</v>
      </c>
      <c r="R28" s="38"/>
      <c r="S28" s="9">
        <f t="shared" si="4"/>
        <v>0</v>
      </c>
      <c r="T28" s="86">
        <v>450</v>
      </c>
      <c r="U28" s="92">
        <f t="shared" si="9"/>
        <v>0.5632040050062578</v>
      </c>
      <c r="V28" s="4" t="s">
        <v>42</v>
      </c>
      <c r="W28" s="86">
        <v>256</v>
      </c>
      <c r="X28" s="74">
        <f t="shared" si="5"/>
        <v>0.6790450928381963</v>
      </c>
      <c r="Y28" s="1">
        <v>277</v>
      </c>
      <c r="Z28" s="74">
        <f t="shared" si="6"/>
        <v>0.6563981042654028</v>
      </c>
      <c r="AA28" s="39">
        <f t="shared" si="10"/>
        <v>533</v>
      </c>
      <c r="AB28" s="92">
        <f t="shared" si="7"/>
        <v>0.6670838548185232</v>
      </c>
    </row>
    <row r="29" spans="1:28" ht="12.75">
      <c r="A29" s="4" t="s">
        <v>43</v>
      </c>
      <c r="B29" s="4" t="s">
        <v>28</v>
      </c>
      <c r="C29" s="4" t="s">
        <v>29</v>
      </c>
      <c r="D29" s="4">
        <v>17</v>
      </c>
      <c r="E29" s="73">
        <v>403</v>
      </c>
      <c r="F29" s="73">
        <v>412</v>
      </c>
      <c r="G29" s="2">
        <f t="shared" si="0"/>
        <v>815</v>
      </c>
      <c r="H29" s="4" t="s">
        <v>43</v>
      </c>
      <c r="I29" s="38"/>
      <c r="J29" s="9">
        <f t="shared" si="1"/>
        <v>0</v>
      </c>
      <c r="K29" s="38"/>
      <c r="L29" s="9">
        <f t="shared" si="2"/>
        <v>0</v>
      </c>
      <c r="M29" s="99">
        <v>185</v>
      </c>
      <c r="N29" s="92">
        <f t="shared" si="3"/>
        <v>0.22699386503067484</v>
      </c>
      <c r="O29" s="4" t="s">
        <v>43</v>
      </c>
      <c r="P29" s="38"/>
      <c r="Q29" s="9">
        <f t="shared" si="8"/>
        <v>0</v>
      </c>
      <c r="R29" s="38"/>
      <c r="S29" s="9">
        <f t="shared" si="4"/>
        <v>0</v>
      </c>
      <c r="T29" s="86">
        <v>436</v>
      </c>
      <c r="U29" s="92">
        <f t="shared" si="9"/>
        <v>0.5349693251533743</v>
      </c>
      <c r="V29" s="4" t="s">
        <v>43</v>
      </c>
      <c r="W29" s="86">
        <v>269</v>
      </c>
      <c r="X29" s="74">
        <f t="shared" si="5"/>
        <v>0.6674937965260546</v>
      </c>
      <c r="Y29" s="1">
        <v>267</v>
      </c>
      <c r="Z29" s="74">
        <f t="shared" si="6"/>
        <v>0.6480582524271845</v>
      </c>
      <c r="AA29" s="39">
        <f t="shared" si="10"/>
        <v>536</v>
      </c>
      <c r="AB29" s="92">
        <f t="shared" si="7"/>
        <v>0.6576687116564417</v>
      </c>
    </row>
    <row r="30" spans="1:28" ht="12.75">
      <c r="A30" s="4" t="s">
        <v>44</v>
      </c>
      <c r="B30" s="4" t="s">
        <v>28</v>
      </c>
      <c r="C30" s="4" t="s">
        <v>29</v>
      </c>
      <c r="D30" s="4">
        <v>17</v>
      </c>
      <c r="E30" s="73">
        <v>321</v>
      </c>
      <c r="F30" s="73">
        <v>345</v>
      </c>
      <c r="G30" s="2">
        <f t="shared" si="0"/>
        <v>666</v>
      </c>
      <c r="H30" s="4" t="s">
        <v>44</v>
      </c>
      <c r="I30" s="38"/>
      <c r="J30" s="9">
        <f t="shared" si="1"/>
        <v>0</v>
      </c>
      <c r="K30" s="38"/>
      <c r="L30" s="9">
        <f t="shared" si="2"/>
        <v>0</v>
      </c>
      <c r="M30" s="99">
        <v>134</v>
      </c>
      <c r="N30" s="92">
        <f t="shared" si="3"/>
        <v>0.2012012012012012</v>
      </c>
      <c r="O30" s="4" t="s">
        <v>44</v>
      </c>
      <c r="P30" s="38"/>
      <c r="Q30" s="9">
        <f t="shared" si="8"/>
        <v>0</v>
      </c>
      <c r="R30" s="38"/>
      <c r="S30" s="9">
        <f t="shared" si="4"/>
        <v>0</v>
      </c>
      <c r="T30" s="86">
        <v>321</v>
      </c>
      <c r="U30" s="92">
        <f t="shared" si="9"/>
        <v>0.481981981981982</v>
      </c>
      <c r="V30" s="4" t="s">
        <v>44</v>
      </c>
      <c r="W30" s="86">
        <v>210</v>
      </c>
      <c r="X30" s="74">
        <f t="shared" si="5"/>
        <v>0.6542056074766355</v>
      </c>
      <c r="Y30" s="1">
        <v>207</v>
      </c>
      <c r="Z30" s="74">
        <f t="shared" si="6"/>
        <v>0.6</v>
      </c>
      <c r="AA30" s="39">
        <f t="shared" si="10"/>
        <v>417</v>
      </c>
      <c r="AB30" s="92">
        <f t="shared" si="7"/>
        <v>0.6261261261261262</v>
      </c>
    </row>
    <row r="31" spans="1:28" ht="12.75">
      <c r="A31" s="4" t="s">
        <v>45</v>
      </c>
      <c r="B31" s="4" t="s">
        <v>28</v>
      </c>
      <c r="C31" s="4" t="s">
        <v>29</v>
      </c>
      <c r="D31" s="4">
        <v>17</v>
      </c>
      <c r="E31" s="73">
        <v>334</v>
      </c>
      <c r="F31" s="73">
        <v>367</v>
      </c>
      <c r="G31" s="2">
        <f t="shared" si="0"/>
        <v>701</v>
      </c>
      <c r="H31" s="4" t="s">
        <v>45</v>
      </c>
      <c r="I31" s="38"/>
      <c r="J31" s="9">
        <f t="shared" si="1"/>
        <v>0</v>
      </c>
      <c r="K31" s="38"/>
      <c r="L31" s="9">
        <f t="shared" si="2"/>
        <v>0</v>
      </c>
      <c r="M31" s="99">
        <v>174</v>
      </c>
      <c r="N31" s="92">
        <f t="shared" si="3"/>
        <v>0.24821683309557774</v>
      </c>
      <c r="O31" s="4" t="s">
        <v>45</v>
      </c>
      <c r="P31" s="38"/>
      <c r="Q31" s="9">
        <f t="shared" si="8"/>
        <v>0</v>
      </c>
      <c r="R31" s="38"/>
      <c r="S31" s="9">
        <f t="shared" si="4"/>
        <v>0</v>
      </c>
      <c r="T31" s="86">
        <v>395</v>
      </c>
      <c r="U31" s="92">
        <f t="shared" si="9"/>
        <v>0.5634807417974322</v>
      </c>
      <c r="V31" s="4" t="s">
        <v>45</v>
      </c>
      <c r="W31" s="86">
        <v>230</v>
      </c>
      <c r="X31" s="74">
        <f t="shared" si="5"/>
        <v>0.688622754491018</v>
      </c>
      <c r="Y31" s="1">
        <v>248</v>
      </c>
      <c r="Z31" s="74">
        <f t="shared" si="6"/>
        <v>0.6757493188010899</v>
      </c>
      <c r="AA31" s="39">
        <f t="shared" si="10"/>
        <v>478</v>
      </c>
      <c r="AB31" s="92">
        <f t="shared" si="7"/>
        <v>0.68188302425107</v>
      </c>
    </row>
    <row r="32" spans="1:28" ht="12.75">
      <c r="A32" s="4" t="s">
        <v>46</v>
      </c>
      <c r="B32" s="4" t="s">
        <v>47</v>
      </c>
      <c r="C32" s="4" t="s">
        <v>48</v>
      </c>
      <c r="D32" s="4"/>
      <c r="E32" s="73">
        <v>453</v>
      </c>
      <c r="F32" s="73">
        <v>489</v>
      </c>
      <c r="G32" s="2">
        <f t="shared" si="0"/>
        <v>942</v>
      </c>
      <c r="H32" s="4" t="s">
        <v>46</v>
      </c>
      <c r="I32" s="38"/>
      <c r="J32" s="9">
        <f t="shared" si="1"/>
        <v>0</v>
      </c>
      <c r="K32" s="38"/>
      <c r="L32" s="9">
        <f t="shared" si="2"/>
        <v>0</v>
      </c>
      <c r="M32" s="99">
        <v>215</v>
      </c>
      <c r="N32" s="92">
        <f t="shared" si="3"/>
        <v>0.22823779193205945</v>
      </c>
      <c r="O32" s="4" t="s">
        <v>46</v>
      </c>
      <c r="P32" s="38"/>
      <c r="Q32" s="9">
        <f t="shared" si="8"/>
        <v>0</v>
      </c>
      <c r="R32" s="38"/>
      <c r="S32" s="9">
        <f t="shared" si="4"/>
        <v>0</v>
      </c>
      <c r="T32" s="86">
        <v>556</v>
      </c>
      <c r="U32" s="92">
        <f t="shared" si="9"/>
        <v>0.5902335456475584</v>
      </c>
      <c r="V32" s="4" t="s">
        <v>46</v>
      </c>
      <c r="W32" s="86">
        <v>328</v>
      </c>
      <c r="X32" s="74">
        <f t="shared" si="5"/>
        <v>0.7240618101545254</v>
      </c>
      <c r="Y32" s="1">
        <v>364</v>
      </c>
      <c r="Z32" s="74">
        <f t="shared" si="6"/>
        <v>0.7443762781186094</v>
      </c>
      <c r="AA32" s="39">
        <f t="shared" si="10"/>
        <v>692</v>
      </c>
      <c r="AB32" s="92">
        <f t="shared" si="7"/>
        <v>0.7346072186836518</v>
      </c>
    </row>
    <row r="33" spans="1:28" ht="12.75">
      <c r="A33" s="4" t="s">
        <v>49</v>
      </c>
      <c r="B33" s="4" t="s">
        <v>47</v>
      </c>
      <c r="C33" s="4" t="s">
        <v>48</v>
      </c>
      <c r="D33" s="4"/>
      <c r="E33" s="73">
        <v>429</v>
      </c>
      <c r="F33" s="73">
        <v>496</v>
      </c>
      <c r="G33" s="2">
        <f t="shared" si="0"/>
        <v>925</v>
      </c>
      <c r="H33" s="4" t="s">
        <v>49</v>
      </c>
      <c r="I33" s="38"/>
      <c r="J33" s="9">
        <f t="shared" si="1"/>
        <v>0</v>
      </c>
      <c r="K33" s="38"/>
      <c r="L33" s="9">
        <f t="shared" si="2"/>
        <v>0</v>
      </c>
      <c r="M33" s="99">
        <v>222</v>
      </c>
      <c r="N33" s="92">
        <f t="shared" si="3"/>
        <v>0.24</v>
      </c>
      <c r="O33" s="4" t="s">
        <v>49</v>
      </c>
      <c r="P33" s="38"/>
      <c r="Q33" s="9">
        <f t="shared" si="8"/>
        <v>0</v>
      </c>
      <c r="R33" s="38"/>
      <c r="S33" s="9">
        <f t="shared" si="4"/>
        <v>0</v>
      </c>
      <c r="T33" s="86">
        <v>474</v>
      </c>
      <c r="U33" s="92">
        <f t="shared" si="9"/>
        <v>0.5124324324324324</v>
      </c>
      <c r="V33" s="4" t="s">
        <v>49</v>
      </c>
      <c r="W33" s="86">
        <v>275</v>
      </c>
      <c r="X33" s="74">
        <f t="shared" si="5"/>
        <v>0.6410256410256411</v>
      </c>
      <c r="Y33" s="1">
        <v>306</v>
      </c>
      <c r="Z33" s="74">
        <f t="shared" si="6"/>
        <v>0.6169354838709677</v>
      </c>
      <c r="AA33" s="39">
        <f t="shared" si="10"/>
        <v>581</v>
      </c>
      <c r="AB33" s="92">
        <f t="shared" si="7"/>
        <v>0.6281081081081081</v>
      </c>
    </row>
    <row r="34" spans="1:28" ht="12.75">
      <c r="A34" s="4" t="s">
        <v>50</v>
      </c>
      <c r="B34" s="4" t="s">
        <v>47</v>
      </c>
      <c r="C34" s="4" t="s">
        <v>48</v>
      </c>
      <c r="D34" s="4"/>
      <c r="E34" s="73">
        <v>390</v>
      </c>
      <c r="F34" s="73">
        <v>446</v>
      </c>
      <c r="G34" s="2">
        <f t="shared" si="0"/>
        <v>836</v>
      </c>
      <c r="H34" s="4" t="s">
        <v>50</v>
      </c>
      <c r="I34" s="38"/>
      <c r="J34" s="9">
        <f t="shared" si="1"/>
        <v>0</v>
      </c>
      <c r="K34" s="38"/>
      <c r="L34" s="9">
        <f t="shared" si="2"/>
        <v>0</v>
      </c>
      <c r="M34" s="99">
        <v>165</v>
      </c>
      <c r="N34" s="92">
        <f t="shared" si="3"/>
        <v>0.19736842105263158</v>
      </c>
      <c r="O34" s="4" t="s">
        <v>50</v>
      </c>
      <c r="P34" s="38"/>
      <c r="Q34" s="9">
        <f t="shared" si="8"/>
        <v>0</v>
      </c>
      <c r="R34" s="38"/>
      <c r="S34" s="9">
        <f t="shared" si="4"/>
        <v>0</v>
      </c>
      <c r="T34" s="86">
        <v>436</v>
      </c>
      <c r="U34" s="92">
        <f t="shared" si="9"/>
        <v>0.5215311004784688</v>
      </c>
      <c r="V34" s="4" t="s">
        <v>50</v>
      </c>
      <c r="W34" s="86">
        <v>264</v>
      </c>
      <c r="X34" s="74">
        <f t="shared" si="5"/>
        <v>0.676923076923077</v>
      </c>
      <c r="Y34" s="1">
        <v>272</v>
      </c>
      <c r="Z34" s="74">
        <f t="shared" si="6"/>
        <v>0.6098654708520179</v>
      </c>
      <c r="AA34" s="39">
        <f t="shared" si="10"/>
        <v>536</v>
      </c>
      <c r="AB34" s="92">
        <f t="shared" si="7"/>
        <v>0.6411483253588517</v>
      </c>
    </row>
    <row r="35" spans="1:28" ht="12.75">
      <c r="A35" s="4" t="s">
        <v>51</v>
      </c>
      <c r="B35" s="4" t="s">
        <v>115</v>
      </c>
      <c r="C35" s="4" t="s">
        <v>116</v>
      </c>
      <c r="D35" s="4">
        <v>43</v>
      </c>
      <c r="E35" s="73">
        <v>335</v>
      </c>
      <c r="F35" s="73">
        <v>355</v>
      </c>
      <c r="G35" s="2">
        <f t="shared" si="0"/>
        <v>690</v>
      </c>
      <c r="H35" s="4" t="s">
        <v>51</v>
      </c>
      <c r="I35" s="38"/>
      <c r="J35" s="9">
        <f t="shared" si="1"/>
        <v>0</v>
      </c>
      <c r="K35" s="38"/>
      <c r="L35" s="9">
        <f t="shared" si="2"/>
        <v>0</v>
      </c>
      <c r="M35" s="99">
        <v>159</v>
      </c>
      <c r="N35" s="92">
        <f t="shared" si="3"/>
        <v>0.23043478260869565</v>
      </c>
      <c r="O35" s="4" t="s">
        <v>51</v>
      </c>
      <c r="P35" s="38"/>
      <c r="Q35" s="9">
        <f t="shared" si="8"/>
        <v>0</v>
      </c>
      <c r="R35" s="38"/>
      <c r="S35" s="9">
        <f t="shared" si="4"/>
        <v>0</v>
      </c>
      <c r="T35" s="86">
        <v>376</v>
      </c>
      <c r="U35" s="92">
        <f t="shared" si="9"/>
        <v>0.5449275362318841</v>
      </c>
      <c r="V35" s="4" t="s">
        <v>51</v>
      </c>
      <c r="W35" s="86">
        <v>237</v>
      </c>
      <c r="X35" s="74">
        <f t="shared" si="5"/>
        <v>0.7074626865671642</v>
      </c>
      <c r="Y35" s="1">
        <v>237</v>
      </c>
      <c r="Z35" s="74">
        <f t="shared" si="6"/>
        <v>0.6676056338028169</v>
      </c>
      <c r="AA35" s="39">
        <f t="shared" si="10"/>
        <v>474</v>
      </c>
      <c r="AB35" s="92">
        <f t="shared" si="7"/>
        <v>0.6869565217391305</v>
      </c>
    </row>
    <row r="36" spans="1:28" ht="12.75">
      <c r="A36" s="4" t="s">
        <v>52</v>
      </c>
      <c r="B36" s="4" t="s">
        <v>115</v>
      </c>
      <c r="C36" s="4" t="s">
        <v>116</v>
      </c>
      <c r="D36" s="4">
        <v>43</v>
      </c>
      <c r="E36" s="73">
        <v>313</v>
      </c>
      <c r="F36" s="73">
        <v>325</v>
      </c>
      <c r="G36" s="2">
        <f t="shared" si="0"/>
        <v>638</v>
      </c>
      <c r="H36" s="4" t="s">
        <v>52</v>
      </c>
      <c r="I36" s="38"/>
      <c r="J36" s="9">
        <f t="shared" si="1"/>
        <v>0</v>
      </c>
      <c r="K36" s="38"/>
      <c r="L36" s="9">
        <f t="shared" si="2"/>
        <v>0</v>
      </c>
      <c r="M36" s="99">
        <v>110</v>
      </c>
      <c r="N36" s="92">
        <f t="shared" si="3"/>
        <v>0.1724137931034483</v>
      </c>
      <c r="O36" s="4" t="s">
        <v>52</v>
      </c>
      <c r="P36" s="38"/>
      <c r="Q36" s="9">
        <f t="shared" si="8"/>
        <v>0</v>
      </c>
      <c r="R36" s="38"/>
      <c r="S36" s="9">
        <f t="shared" si="4"/>
        <v>0</v>
      </c>
      <c r="T36" s="86">
        <v>278</v>
      </c>
      <c r="U36" s="92">
        <f t="shared" si="9"/>
        <v>0.43573667711598746</v>
      </c>
      <c r="V36" s="4" t="s">
        <v>52</v>
      </c>
      <c r="W36" s="86">
        <v>179</v>
      </c>
      <c r="X36" s="74">
        <f t="shared" si="5"/>
        <v>0.5718849840255591</v>
      </c>
      <c r="Y36" s="1">
        <v>174</v>
      </c>
      <c r="Z36" s="74">
        <f t="shared" si="6"/>
        <v>0.5353846153846153</v>
      </c>
      <c r="AA36" s="39">
        <f t="shared" si="10"/>
        <v>353</v>
      </c>
      <c r="AB36" s="92">
        <f t="shared" si="7"/>
        <v>0.5532915360501567</v>
      </c>
    </row>
    <row r="37" spans="1:28" ht="12.75">
      <c r="A37" s="4" t="s">
        <v>53</v>
      </c>
      <c r="B37" s="4" t="s">
        <v>54</v>
      </c>
      <c r="C37" s="4" t="s">
        <v>55</v>
      </c>
      <c r="D37" s="4" t="s">
        <v>10</v>
      </c>
      <c r="E37" s="73">
        <v>302</v>
      </c>
      <c r="F37" s="73">
        <v>351</v>
      </c>
      <c r="G37" s="2">
        <f t="shared" si="0"/>
        <v>653</v>
      </c>
      <c r="H37" s="4" t="s">
        <v>53</v>
      </c>
      <c r="I37" s="38"/>
      <c r="J37" s="9">
        <f t="shared" si="1"/>
        <v>0</v>
      </c>
      <c r="K37" s="38"/>
      <c r="L37" s="9">
        <f t="shared" si="2"/>
        <v>0</v>
      </c>
      <c r="M37" s="99">
        <v>152</v>
      </c>
      <c r="N37" s="92">
        <f t="shared" si="3"/>
        <v>0.2327718223583461</v>
      </c>
      <c r="O37" s="4" t="s">
        <v>53</v>
      </c>
      <c r="P37" s="38"/>
      <c r="Q37" s="9">
        <f t="shared" si="8"/>
        <v>0</v>
      </c>
      <c r="R37" s="38"/>
      <c r="S37" s="9">
        <f t="shared" si="4"/>
        <v>0</v>
      </c>
      <c r="T37" s="86">
        <v>357</v>
      </c>
      <c r="U37" s="92">
        <f t="shared" si="9"/>
        <v>0.5467075038284839</v>
      </c>
      <c r="V37" s="4" t="s">
        <v>53</v>
      </c>
      <c r="W37" s="86">
        <v>198</v>
      </c>
      <c r="X37" s="74">
        <f t="shared" si="5"/>
        <v>0.6556291390728477</v>
      </c>
      <c r="Y37" s="1">
        <v>233</v>
      </c>
      <c r="Z37" s="74">
        <f t="shared" si="6"/>
        <v>0.6638176638176638</v>
      </c>
      <c r="AA37" s="39">
        <f t="shared" si="10"/>
        <v>431</v>
      </c>
      <c r="AB37" s="92">
        <f t="shared" si="7"/>
        <v>0.6600306278713629</v>
      </c>
    </row>
    <row r="38" spans="1:28" ht="12.75">
      <c r="A38" s="4" t="s">
        <v>56</v>
      </c>
      <c r="B38" s="4" t="s">
        <v>54</v>
      </c>
      <c r="C38" s="4" t="s">
        <v>55</v>
      </c>
      <c r="D38" s="4" t="s">
        <v>10</v>
      </c>
      <c r="E38" s="73">
        <v>342</v>
      </c>
      <c r="F38" s="73">
        <v>389</v>
      </c>
      <c r="G38" s="2">
        <f t="shared" si="0"/>
        <v>731</v>
      </c>
      <c r="H38" s="4" t="s">
        <v>56</v>
      </c>
      <c r="I38" s="38"/>
      <c r="J38" s="9">
        <f t="shared" si="1"/>
        <v>0</v>
      </c>
      <c r="K38" s="38"/>
      <c r="L38" s="9">
        <f t="shared" si="2"/>
        <v>0</v>
      </c>
      <c r="M38" s="99">
        <v>132</v>
      </c>
      <c r="N38" s="92">
        <f t="shared" si="3"/>
        <v>0.18057455540355677</v>
      </c>
      <c r="O38" s="4" t="s">
        <v>56</v>
      </c>
      <c r="P38" s="38"/>
      <c r="Q38" s="9">
        <f t="shared" si="8"/>
        <v>0</v>
      </c>
      <c r="R38" s="38"/>
      <c r="S38" s="9">
        <f t="shared" si="4"/>
        <v>0</v>
      </c>
      <c r="T38" s="86">
        <v>388</v>
      </c>
      <c r="U38" s="92">
        <f t="shared" si="9"/>
        <v>0.53077975376197</v>
      </c>
      <c r="V38" s="4" t="s">
        <v>56</v>
      </c>
      <c r="W38" s="86">
        <v>242</v>
      </c>
      <c r="X38" s="74">
        <f>(W38/E38)</f>
        <v>0.7076023391812866</v>
      </c>
      <c r="Y38" s="1">
        <v>261</v>
      </c>
      <c r="Z38" s="74">
        <f t="shared" si="6"/>
        <v>0.6709511568123393</v>
      </c>
      <c r="AA38" s="39">
        <f t="shared" si="10"/>
        <v>503</v>
      </c>
      <c r="AB38" s="92">
        <f t="shared" si="7"/>
        <v>0.6880984952120383</v>
      </c>
    </row>
    <row r="39" spans="1:28" ht="12.75">
      <c r="A39" s="4" t="s">
        <v>57</v>
      </c>
      <c r="B39" s="4" t="s">
        <v>54</v>
      </c>
      <c r="C39" s="4" t="s">
        <v>55</v>
      </c>
      <c r="D39" s="4" t="s">
        <v>10</v>
      </c>
      <c r="E39" s="73">
        <v>384</v>
      </c>
      <c r="F39" s="73">
        <v>387</v>
      </c>
      <c r="G39" s="2">
        <f t="shared" si="0"/>
        <v>771</v>
      </c>
      <c r="H39" s="4" t="s">
        <v>57</v>
      </c>
      <c r="I39" s="38"/>
      <c r="J39" s="9">
        <f t="shared" si="1"/>
        <v>0</v>
      </c>
      <c r="K39" s="38"/>
      <c r="L39" s="9">
        <f t="shared" si="2"/>
        <v>0</v>
      </c>
      <c r="M39" s="99">
        <v>182</v>
      </c>
      <c r="N39" s="92">
        <f t="shared" si="3"/>
        <v>0.23605706874189364</v>
      </c>
      <c r="O39" s="4" t="s">
        <v>57</v>
      </c>
      <c r="P39" s="38"/>
      <c r="Q39" s="9">
        <f t="shared" si="8"/>
        <v>0</v>
      </c>
      <c r="R39" s="38"/>
      <c r="S39" s="9">
        <f t="shared" si="4"/>
        <v>0</v>
      </c>
      <c r="T39" s="86">
        <v>430</v>
      </c>
      <c r="U39" s="92">
        <f t="shared" si="9"/>
        <v>0.5577172503242542</v>
      </c>
      <c r="V39" s="4" t="s">
        <v>57</v>
      </c>
      <c r="W39" s="86">
        <v>266</v>
      </c>
      <c r="X39" s="74">
        <f t="shared" si="5"/>
        <v>0.6927083333333334</v>
      </c>
      <c r="Y39" s="1">
        <v>252</v>
      </c>
      <c r="Z39" s="74">
        <f t="shared" si="6"/>
        <v>0.6511627906976745</v>
      </c>
      <c r="AA39" s="39">
        <f t="shared" si="10"/>
        <v>518</v>
      </c>
      <c r="AB39" s="92">
        <f t="shared" si="7"/>
        <v>0.6718547341115434</v>
      </c>
    </row>
    <row r="40" spans="1:28" ht="12.75">
      <c r="A40" s="4" t="s">
        <v>58</v>
      </c>
      <c r="B40" s="4" t="s">
        <v>59</v>
      </c>
      <c r="C40" s="4" t="s">
        <v>60</v>
      </c>
      <c r="D40" s="4"/>
      <c r="E40" s="73">
        <v>284</v>
      </c>
      <c r="F40" s="73">
        <v>343</v>
      </c>
      <c r="G40" s="2">
        <f t="shared" si="0"/>
        <v>627</v>
      </c>
      <c r="H40" s="4" t="s">
        <v>58</v>
      </c>
      <c r="I40" s="38"/>
      <c r="J40" s="9">
        <f t="shared" si="1"/>
        <v>0</v>
      </c>
      <c r="K40" s="38"/>
      <c r="L40" s="9">
        <f t="shared" si="2"/>
        <v>0</v>
      </c>
      <c r="M40" s="99">
        <v>157</v>
      </c>
      <c r="N40" s="92">
        <f t="shared" si="3"/>
        <v>0.2503987240829346</v>
      </c>
      <c r="O40" s="4" t="s">
        <v>58</v>
      </c>
      <c r="P40" s="38"/>
      <c r="Q40" s="9">
        <f t="shared" si="8"/>
        <v>0</v>
      </c>
      <c r="R40" s="38"/>
      <c r="S40" s="9">
        <f t="shared" si="4"/>
        <v>0</v>
      </c>
      <c r="T40" s="86">
        <v>328</v>
      </c>
      <c r="U40" s="92">
        <f t="shared" si="9"/>
        <v>0.5231259968102073</v>
      </c>
      <c r="V40" s="4" t="s">
        <v>58</v>
      </c>
      <c r="W40" s="86">
        <v>197</v>
      </c>
      <c r="X40" s="74">
        <f t="shared" si="5"/>
        <v>0.6936619718309859</v>
      </c>
      <c r="Y40" s="1">
        <v>217</v>
      </c>
      <c r="Z40" s="74">
        <f t="shared" si="6"/>
        <v>0.6326530612244898</v>
      </c>
      <c r="AA40" s="39">
        <f t="shared" si="10"/>
        <v>414</v>
      </c>
      <c r="AB40" s="92">
        <f t="shared" si="7"/>
        <v>0.6602870813397129</v>
      </c>
    </row>
    <row r="41" spans="1:28" ht="12.75">
      <c r="A41" s="4" t="s">
        <v>61</v>
      </c>
      <c r="B41" s="4" t="s">
        <v>59</v>
      </c>
      <c r="C41" s="4" t="s">
        <v>60</v>
      </c>
      <c r="D41" s="4"/>
      <c r="E41" s="73">
        <v>358</v>
      </c>
      <c r="F41" s="73">
        <v>435</v>
      </c>
      <c r="G41" s="2">
        <f aca="true" t="shared" si="11" ref="G41:G56">SUM(E41:F41)</f>
        <v>793</v>
      </c>
      <c r="H41" s="4" t="s">
        <v>61</v>
      </c>
      <c r="I41" s="38"/>
      <c r="J41" s="9">
        <f>(I41/E41)</f>
        <v>0</v>
      </c>
      <c r="K41" s="38"/>
      <c r="L41" s="9" t="s">
        <v>99</v>
      </c>
      <c r="M41" s="99">
        <v>214</v>
      </c>
      <c r="N41" s="92">
        <f aca="true" t="shared" si="12" ref="N41:N58">(M41/G41)</f>
        <v>0.2698612862547289</v>
      </c>
      <c r="O41" s="4" t="s">
        <v>61</v>
      </c>
      <c r="P41" s="38"/>
      <c r="Q41" s="9">
        <f t="shared" si="8"/>
        <v>0</v>
      </c>
      <c r="R41" s="38"/>
      <c r="S41" s="9">
        <f t="shared" si="4"/>
        <v>0</v>
      </c>
      <c r="T41" s="86">
        <v>464</v>
      </c>
      <c r="U41" s="92">
        <f t="shared" si="9"/>
        <v>0.5851197982345523</v>
      </c>
      <c r="V41" s="4" t="s">
        <v>61</v>
      </c>
      <c r="W41" s="86">
        <v>259</v>
      </c>
      <c r="X41" s="74">
        <f t="shared" si="5"/>
        <v>0.723463687150838</v>
      </c>
      <c r="Y41" s="1">
        <v>297</v>
      </c>
      <c r="Z41" s="74">
        <f t="shared" si="6"/>
        <v>0.6827586206896552</v>
      </c>
      <c r="AA41" s="39">
        <f t="shared" si="10"/>
        <v>556</v>
      </c>
      <c r="AB41" s="92">
        <f t="shared" si="7"/>
        <v>0.7011349306431274</v>
      </c>
    </row>
    <row r="42" spans="1:28" ht="12.75">
      <c r="A42" s="4" t="s">
        <v>62</v>
      </c>
      <c r="B42" s="4" t="s">
        <v>59</v>
      </c>
      <c r="C42" s="4" t="s">
        <v>60</v>
      </c>
      <c r="D42" s="4"/>
      <c r="E42" s="73">
        <v>313</v>
      </c>
      <c r="F42" s="73">
        <v>397</v>
      </c>
      <c r="G42" s="2">
        <f t="shared" si="11"/>
        <v>710</v>
      </c>
      <c r="H42" s="4" t="s">
        <v>62</v>
      </c>
      <c r="I42" s="38"/>
      <c r="J42" s="9">
        <f>(I42/E42)</f>
        <v>0</v>
      </c>
      <c r="K42" s="38" t="s">
        <v>99</v>
      </c>
      <c r="L42" s="9" t="e">
        <f aca="true" t="shared" si="13" ref="L42:L58">(K42/F42)</f>
        <v>#VALUE!</v>
      </c>
      <c r="M42" s="99">
        <v>177</v>
      </c>
      <c r="N42" s="92">
        <f t="shared" si="12"/>
        <v>0.24929577464788732</v>
      </c>
      <c r="O42" s="4" t="s">
        <v>62</v>
      </c>
      <c r="P42" s="38"/>
      <c r="Q42" s="9">
        <f t="shared" si="8"/>
        <v>0</v>
      </c>
      <c r="R42" s="38"/>
      <c r="S42" s="9">
        <f t="shared" si="4"/>
        <v>0</v>
      </c>
      <c r="T42" s="86">
        <v>362</v>
      </c>
      <c r="U42" s="92">
        <f t="shared" si="9"/>
        <v>0.5098591549295775</v>
      </c>
      <c r="V42" s="4" t="s">
        <v>62</v>
      </c>
      <c r="W42" s="86">
        <v>216</v>
      </c>
      <c r="X42" s="74">
        <f t="shared" si="5"/>
        <v>0.6900958466453674</v>
      </c>
      <c r="Y42" s="1">
        <v>247</v>
      </c>
      <c r="Z42" s="74">
        <f t="shared" si="6"/>
        <v>0.6221662468513854</v>
      </c>
      <c r="AA42" s="39">
        <f t="shared" si="10"/>
        <v>463</v>
      </c>
      <c r="AB42" s="92">
        <f t="shared" si="7"/>
        <v>0.652112676056338</v>
      </c>
    </row>
    <row r="43" spans="1:28" ht="12.75">
      <c r="A43" s="4" t="s">
        <v>63</v>
      </c>
      <c r="B43" s="4" t="s">
        <v>94</v>
      </c>
      <c r="C43" s="4" t="s">
        <v>95</v>
      </c>
      <c r="D43" s="4">
        <v>21</v>
      </c>
      <c r="E43" s="73">
        <v>0</v>
      </c>
      <c r="F43" s="73">
        <v>0</v>
      </c>
      <c r="G43" s="2">
        <f t="shared" si="11"/>
        <v>0</v>
      </c>
      <c r="H43" s="4" t="s">
        <v>63</v>
      </c>
      <c r="I43" s="38"/>
      <c r="J43" s="9" t="e">
        <f>(I43/E43)</f>
        <v>#DIV/0!</v>
      </c>
      <c r="K43" s="38"/>
      <c r="L43" s="9" t="e">
        <f t="shared" si="13"/>
        <v>#DIV/0!</v>
      </c>
      <c r="M43" s="99">
        <v>5</v>
      </c>
      <c r="N43" s="92" t="e">
        <f t="shared" si="12"/>
        <v>#DIV/0!</v>
      </c>
      <c r="O43" s="4" t="s">
        <v>63</v>
      </c>
      <c r="P43" s="38"/>
      <c r="Q43" s="9" t="e">
        <f t="shared" si="8"/>
        <v>#DIV/0!</v>
      </c>
      <c r="R43" s="38"/>
      <c r="S43" s="9" t="e">
        <f t="shared" si="4"/>
        <v>#DIV/0!</v>
      </c>
      <c r="T43" s="86">
        <v>45</v>
      </c>
      <c r="U43" s="92" t="e">
        <f t="shared" si="9"/>
        <v>#DIV/0!</v>
      </c>
      <c r="V43" s="4" t="s">
        <v>63</v>
      </c>
      <c r="W43" s="86">
        <v>29</v>
      </c>
      <c r="X43" s="74" t="e">
        <f t="shared" si="5"/>
        <v>#DIV/0!</v>
      </c>
      <c r="Y43" s="1">
        <v>19</v>
      </c>
      <c r="Z43" s="74" t="e">
        <f t="shared" si="6"/>
        <v>#DIV/0!</v>
      </c>
      <c r="AA43" s="39">
        <f t="shared" si="10"/>
        <v>48</v>
      </c>
      <c r="AB43" s="92" t="e">
        <f t="shared" si="7"/>
        <v>#DIV/0!</v>
      </c>
    </row>
    <row r="44" spans="1:28" ht="12.75">
      <c r="A44" s="4" t="s">
        <v>64</v>
      </c>
      <c r="B44" s="4" t="s">
        <v>47</v>
      </c>
      <c r="C44" s="4" t="s">
        <v>114</v>
      </c>
      <c r="D44" s="4"/>
      <c r="E44" s="73">
        <v>600</v>
      </c>
      <c r="F44" s="73">
        <v>594</v>
      </c>
      <c r="G44" s="2">
        <f t="shared" si="11"/>
        <v>1194</v>
      </c>
      <c r="H44" s="4" t="s">
        <v>64</v>
      </c>
      <c r="I44" s="38"/>
      <c r="J44" s="9">
        <f aca="true" t="shared" si="14" ref="J44:J57">(I44/E44)</f>
        <v>0</v>
      </c>
      <c r="K44" s="38"/>
      <c r="L44" s="9" t="s">
        <v>99</v>
      </c>
      <c r="M44" s="99">
        <v>299</v>
      </c>
      <c r="N44" s="92">
        <f t="shared" si="12"/>
        <v>0.25041876046901174</v>
      </c>
      <c r="O44" s="4" t="s">
        <v>64</v>
      </c>
      <c r="P44" s="38"/>
      <c r="Q44" s="9">
        <f t="shared" si="8"/>
        <v>0</v>
      </c>
      <c r="R44" s="38"/>
      <c r="S44" s="9">
        <f t="shared" si="4"/>
        <v>0</v>
      </c>
      <c r="T44" s="86">
        <v>665</v>
      </c>
      <c r="U44" s="92">
        <f t="shared" si="9"/>
        <v>0.5569514237855946</v>
      </c>
      <c r="V44" s="4" t="s">
        <v>64</v>
      </c>
      <c r="W44" s="86">
        <v>431</v>
      </c>
      <c r="X44" s="74">
        <f t="shared" si="5"/>
        <v>0.7183333333333334</v>
      </c>
      <c r="Y44" s="1">
        <v>447</v>
      </c>
      <c r="Z44" s="74">
        <f t="shared" si="6"/>
        <v>0.7525252525252525</v>
      </c>
      <c r="AA44" s="39">
        <f t="shared" si="10"/>
        <v>878</v>
      </c>
      <c r="AB44" s="92">
        <f t="shared" si="7"/>
        <v>0.7353433835845896</v>
      </c>
    </row>
    <row r="45" spans="1:28" ht="12.75">
      <c r="A45" s="4" t="s">
        <v>65</v>
      </c>
      <c r="B45" s="4" t="s">
        <v>47</v>
      </c>
      <c r="C45" s="4" t="s">
        <v>114</v>
      </c>
      <c r="D45" s="4"/>
      <c r="E45" s="73">
        <v>402</v>
      </c>
      <c r="F45" s="73">
        <v>470</v>
      </c>
      <c r="G45" s="2">
        <f t="shared" si="11"/>
        <v>872</v>
      </c>
      <c r="H45" s="4" t="s">
        <v>65</v>
      </c>
      <c r="I45" s="38"/>
      <c r="J45" s="9">
        <f t="shared" si="14"/>
        <v>0</v>
      </c>
      <c r="K45" s="38"/>
      <c r="L45" s="9" t="s">
        <v>99</v>
      </c>
      <c r="M45" s="99">
        <v>184</v>
      </c>
      <c r="N45" s="92">
        <f t="shared" si="12"/>
        <v>0.21100917431192662</v>
      </c>
      <c r="O45" s="4" t="s">
        <v>65</v>
      </c>
      <c r="P45" s="38"/>
      <c r="Q45" s="9">
        <f t="shared" si="8"/>
        <v>0</v>
      </c>
      <c r="R45" s="38"/>
      <c r="S45" s="9">
        <f t="shared" si="4"/>
        <v>0</v>
      </c>
      <c r="T45" s="86">
        <v>469</v>
      </c>
      <c r="U45" s="92">
        <f t="shared" si="9"/>
        <v>0.5378440366972477</v>
      </c>
      <c r="V45" s="4" t="s">
        <v>65</v>
      </c>
      <c r="W45" s="86">
        <v>279</v>
      </c>
      <c r="X45" s="74">
        <f t="shared" si="5"/>
        <v>0.6940298507462687</v>
      </c>
      <c r="Y45" s="1">
        <v>315</v>
      </c>
      <c r="Z45" s="74">
        <f t="shared" si="6"/>
        <v>0.6702127659574468</v>
      </c>
      <c r="AA45" s="39">
        <f t="shared" si="10"/>
        <v>594</v>
      </c>
      <c r="AB45" s="92">
        <f t="shared" si="7"/>
        <v>0.6811926605504587</v>
      </c>
    </row>
    <row r="46" spans="1:28" ht="12.75">
      <c r="A46" s="4" t="s">
        <v>66</v>
      </c>
      <c r="B46" s="4" t="s">
        <v>47</v>
      </c>
      <c r="C46" s="4" t="s">
        <v>114</v>
      </c>
      <c r="D46" s="4"/>
      <c r="E46" s="73">
        <v>396</v>
      </c>
      <c r="F46" s="73">
        <v>426</v>
      </c>
      <c r="G46" s="2">
        <f t="shared" si="11"/>
        <v>822</v>
      </c>
      <c r="H46" s="4" t="s">
        <v>66</v>
      </c>
      <c r="I46" s="38"/>
      <c r="J46" s="9">
        <f t="shared" si="14"/>
        <v>0</v>
      </c>
      <c r="K46" s="38"/>
      <c r="L46" s="9">
        <f t="shared" si="13"/>
        <v>0</v>
      </c>
      <c r="M46" s="99">
        <v>176</v>
      </c>
      <c r="N46" s="92">
        <f t="shared" si="12"/>
        <v>0.2141119221411192</v>
      </c>
      <c r="O46" s="4" t="s">
        <v>66</v>
      </c>
      <c r="P46" s="38"/>
      <c r="Q46" s="9">
        <f t="shared" si="8"/>
        <v>0</v>
      </c>
      <c r="R46" s="38"/>
      <c r="S46" s="9">
        <f t="shared" si="4"/>
        <v>0</v>
      </c>
      <c r="T46" s="86">
        <v>424</v>
      </c>
      <c r="U46" s="92">
        <f t="shared" si="9"/>
        <v>0.5158150851581509</v>
      </c>
      <c r="V46" s="4" t="s">
        <v>66</v>
      </c>
      <c r="W46" s="86">
        <v>264</v>
      </c>
      <c r="X46" s="74">
        <f t="shared" si="5"/>
        <v>0.6666666666666666</v>
      </c>
      <c r="Y46" s="1">
        <v>271</v>
      </c>
      <c r="Z46" s="74">
        <f t="shared" si="6"/>
        <v>0.636150234741784</v>
      </c>
      <c r="AA46" s="39">
        <f t="shared" si="10"/>
        <v>535</v>
      </c>
      <c r="AB46" s="92">
        <f t="shared" si="7"/>
        <v>0.6508515815085159</v>
      </c>
    </row>
    <row r="47" spans="1:28" ht="12.75">
      <c r="A47" s="4" t="s">
        <v>67</v>
      </c>
      <c r="B47" s="4" t="s">
        <v>47</v>
      </c>
      <c r="C47" s="4" t="s">
        <v>114</v>
      </c>
      <c r="D47" s="4"/>
      <c r="E47" s="73">
        <v>341</v>
      </c>
      <c r="F47" s="73">
        <v>352</v>
      </c>
      <c r="G47" s="2">
        <f t="shared" si="11"/>
        <v>693</v>
      </c>
      <c r="H47" s="4" t="s">
        <v>67</v>
      </c>
      <c r="I47" s="38"/>
      <c r="J47" s="9">
        <f t="shared" si="14"/>
        <v>0</v>
      </c>
      <c r="K47" s="38"/>
      <c r="L47" s="9">
        <f t="shared" si="13"/>
        <v>0</v>
      </c>
      <c r="M47" s="99">
        <v>138</v>
      </c>
      <c r="N47" s="92">
        <f t="shared" si="12"/>
        <v>0.19913419913419914</v>
      </c>
      <c r="O47" s="4" t="s">
        <v>67</v>
      </c>
      <c r="P47" s="38"/>
      <c r="Q47" s="9">
        <f t="shared" si="8"/>
        <v>0</v>
      </c>
      <c r="R47" s="38"/>
      <c r="S47" s="9">
        <f t="shared" si="4"/>
        <v>0</v>
      </c>
      <c r="T47" s="86">
        <v>340</v>
      </c>
      <c r="U47" s="92">
        <f t="shared" si="9"/>
        <v>0.4906204906204906</v>
      </c>
      <c r="V47" s="4" t="s">
        <v>67</v>
      </c>
      <c r="W47" s="86">
        <v>213</v>
      </c>
      <c r="X47" s="74">
        <f t="shared" si="5"/>
        <v>0.624633431085044</v>
      </c>
      <c r="Y47" s="1">
        <v>205</v>
      </c>
      <c r="Z47" s="74">
        <f t="shared" si="6"/>
        <v>0.5823863636363636</v>
      </c>
      <c r="AA47" s="39">
        <f t="shared" si="10"/>
        <v>418</v>
      </c>
      <c r="AB47" s="92">
        <f t="shared" si="7"/>
        <v>0.6031746031746031</v>
      </c>
    </row>
    <row r="48" spans="1:28" ht="12.75">
      <c r="A48" s="4" t="s">
        <v>68</v>
      </c>
      <c r="B48" s="4" t="s">
        <v>69</v>
      </c>
      <c r="C48" s="4" t="s">
        <v>70</v>
      </c>
      <c r="D48" s="4" t="s">
        <v>10</v>
      </c>
      <c r="E48" s="73">
        <v>345</v>
      </c>
      <c r="F48" s="73">
        <v>369</v>
      </c>
      <c r="G48" s="2">
        <f t="shared" si="11"/>
        <v>714</v>
      </c>
      <c r="H48" s="4" t="s">
        <v>68</v>
      </c>
      <c r="I48" s="38"/>
      <c r="J48" s="9">
        <f t="shared" si="14"/>
        <v>0</v>
      </c>
      <c r="K48" s="38"/>
      <c r="L48" s="9" t="s">
        <v>98</v>
      </c>
      <c r="M48" s="99">
        <v>156</v>
      </c>
      <c r="N48" s="92">
        <f t="shared" si="12"/>
        <v>0.2184873949579832</v>
      </c>
      <c r="O48" s="4" t="s">
        <v>68</v>
      </c>
      <c r="P48" s="38"/>
      <c r="Q48" s="9">
        <f t="shared" si="8"/>
        <v>0</v>
      </c>
      <c r="R48" s="38"/>
      <c r="S48" s="9">
        <f t="shared" si="4"/>
        <v>0</v>
      </c>
      <c r="T48" s="86">
        <v>394</v>
      </c>
      <c r="U48" s="92">
        <f t="shared" si="9"/>
        <v>0.5518207282913166</v>
      </c>
      <c r="V48" s="4" t="s">
        <v>68</v>
      </c>
      <c r="W48" s="86">
        <v>244</v>
      </c>
      <c r="X48" s="74">
        <f t="shared" si="5"/>
        <v>0.7072463768115942</v>
      </c>
      <c r="Y48" s="1">
        <v>247</v>
      </c>
      <c r="Z48" s="74">
        <f t="shared" si="6"/>
        <v>0.6693766937669376</v>
      </c>
      <c r="AA48" s="39">
        <f t="shared" si="10"/>
        <v>491</v>
      </c>
      <c r="AB48" s="92">
        <f t="shared" si="7"/>
        <v>0.6876750700280112</v>
      </c>
    </row>
    <row r="49" spans="1:28" ht="12.75">
      <c r="A49" s="4" t="s">
        <v>71</v>
      </c>
      <c r="B49" s="4" t="s">
        <v>69</v>
      </c>
      <c r="C49" s="4" t="s">
        <v>70</v>
      </c>
      <c r="D49" s="4" t="s">
        <v>10</v>
      </c>
      <c r="E49" s="73">
        <v>361</v>
      </c>
      <c r="F49" s="73">
        <v>364</v>
      </c>
      <c r="G49" s="2">
        <f t="shared" si="11"/>
        <v>725</v>
      </c>
      <c r="H49" s="4" t="s">
        <v>71</v>
      </c>
      <c r="I49" s="38"/>
      <c r="J49" s="9">
        <f t="shared" si="14"/>
        <v>0</v>
      </c>
      <c r="K49" s="38"/>
      <c r="L49" s="9">
        <f t="shared" si="13"/>
        <v>0</v>
      </c>
      <c r="M49" s="99">
        <v>138</v>
      </c>
      <c r="N49" s="92">
        <f t="shared" si="12"/>
        <v>0.19034482758620688</v>
      </c>
      <c r="O49" s="4" t="s">
        <v>71</v>
      </c>
      <c r="P49" s="38"/>
      <c r="Q49" s="9">
        <f t="shared" si="8"/>
        <v>0</v>
      </c>
      <c r="R49" s="38"/>
      <c r="S49" s="9">
        <f t="shared" si="4"/>
        <v>0</v>
      </c>
      <c r="T49" s="86">
        <v>361</v>
      </c>
      <c r="U49" s="92">
        <f t="shared" si="9"/>
        <v>0.4979310344827586</v>
      </c>
      <c r="V49" s="4" t="s">
        <v>71</v>
      </c>
      <c r="W49" s="86">
        <v>249</v>
      </c>
      <c r="X49" s="74">
        <f t="shared" si="5"/>
        <v>0.6897506925207756</v>
      </c>
      <c r="Y49" s="1">
        <v>254</v>
      </c>
      <c r="Z49" s="74">
        <f t="shared" si="6"/>
        <v>0.6978021978021978</v>
      </c>
      <c r="AA49" s="39">
        <f t="shared" si="10"/>
        <v>503</v>
      </c>
      <c r="AB49" s="92">
        <f t="shared" si="7"/>
        <v>0.6937931034482758</v>
      </c>
    </row>
    <row r="50" spans="1:28" ht="12.75">
      <c r="A50" s="4" t="s">
        <v>72</v>
      </c>
      <c r="B50" s="4" t="s">
        <v>69</v>
      </c>
      <c r="C50" s="4" t="s">
        <v>70</v>
      </c>
      <c r="D50" s="4" t="s">
        <v>10</v>
      </c>
      <c r="E50" s="73">
        <v>325</v>
      </c>
      <c r="F50" s="73">
        <v>353</v>
      </c>
      <c r="G50" s="2">
        <f t="shared" si="11"/>
        <v>678</v>
      </c>
      <c r="H50" s="4" t="s">
        <v>72</v>
      </c>
      <c r="I50" s="38"/>
      <c r="J50" s="9">
        <f t="shared" si="14"/>
        <v>0</v>
      </c>
      <c r="K50" s="38"/>
      <c r="L50" s="9" t="s">
        <v>99</v>
      </c>
      <c r="M50" s="99">
        <v>150</v>
      </c>
      <c r="N50" s="92">
        <f t="shared" si="12"/>
        <v>0.22123893805309736</v>
      </c>
      <c r="O50" s="4" t="s">
        <v>72</v>
      </c>
      <c r="P50" s="38"/>
      <c r="Q50" s="9">
        <f t="shared" si="8"/>
        <v>0</v>
      </c>
      <c r="R50" s="38"/>
      <c r="S50" s="9">
        <f t="shared" si="4"/>
        <v>0</v>
      </c>
      <c r="T50" s="86">
        <v>339</v>
      </c>
      <c r="U50" s="92">
        <f t="shared" si="9"/>
        <v>0.5</v>
      </c>
      <c r="V50" s="4" t="s">
        <v>72</v>
      </c>
      <c r="W50" s="86">
        <v>214</v>
      </c>
      <c r="X50" s="74">
        <f t="shared" si="5"/>
        <v>0.6584615384615384</v>
      </c>
      <c r="Y50" s="1">
        <v>253</v>
      </c>
      <c r="Z50" s="74">
        <f t="shared" si="6"/>
        <v>0.71671388101983</v>
      </c>
      <c r="AA50" s="39">
        <f t="shared" si="10"/>
        <v>467</v>
      </c>
      <c r="AB50" s="92">
        <f t="shared" si="7"/>
        <v>0.6887905604719764</v>
      </c>
    </row>
    <row r="51" spans="1:28" ht="12.75">
      <c r="A51" s="4" t="s">
        <v>73</v>
      </c>
      <c r="B51" s="4" t="s">
        <v>74</v>
      </c>
      <c r="C51" s="4" t="s">
        <v>22</v>
      </c>
      <c r="D51" s="4" t="s">
        <v>75</v>
      </c>
      <c r="E51" s="73">
        <v>319</v>
      </c>
      <c r="F51" s="73">
        <v>355</v>
      </c>
      <c r="G51" s="2">
        <f t="shared" si="11"/>
        <v>674</v>
      </c>
      <c r="H51" s="4" t="s">
        <v>73</v>
      </c>
      <c r="I51" s="38"/>
      <c r="J51" s="9">
        <f t="shared" si="14"/>
        <v>0</v>
      </c>
      <c r="K51" s="38"/>
      <c r="L51" s="9">
        <f t="shared" si="13"/>
        <v>0</v>
      </c>
      <c r="M51" s="99">
        <v>110</v>
      </c>
      <c r="N51" s="92">
        <f t="shared" si="12"/>
        <v>0.1632047477744807</v>
      </c>
      <c r="O51" s="4" t="s">
        <v>73</v>
      </c>
      <c r="P51" s="38"/>
      <c r="Q51" s="9">
        <f t="shared" si="8"/>
        <v>0</v>
      </c>
      <c r="R51" s="38"/>
      <c r="S51" s="9">
        <f t="shared" si="4"/>
        <v>0</v>
      </c>
      <c r="T51" s="86">
        <v>300</v>
      </c>
      <c r="U51" s="92">
        <f t="shared" si="9"/>
        <v>0.44510385756676557</v>
      </c>
      <c r="V51" s="4" t="s">
        <v>73</v>
      </c>
      <c r="W51" s="86">
        <v>180</v>
      </c>
      <c r="X51" s="74">
        <f t="shared" si="5"/>
        <v>0.5642633228840125</v>
      </c>
      <c r="Y51" s="1">
        <v>215</v>
      </c>
      <c r="Z51" s="74">
        <f t="shared" si="6"/>
        <v>0.6056338028169014</v>
      </c>
      <c r="AA51" s="39">
        <f t="shared" si="10"/>
        <v>395</v>
      </c>
      <c r="AB51" s="92">
        <f t="shared" si="7"/>
        <v>0.586053412462908</v>
      </c>
    </row>
    <row r="52" spans="1:28" ht="12.75">
      <c r="A52" s="4" t="s">
        <v>76</v>
      </c>
      <c r="B52" s="4" t="s">
        <v>74</v>
      </c>
      <c r="C52" s="4" t="s">
        <v>22</v>
      </c>
      <c r="D52" s="4" t="s">
        <v>75</v>
      </c>
      <c r="E52" s="73">
        <v>325</v>
      </c>
      <c r="F52" s="73">
        <v>378</v>
      </c>
      <c r="G52" s="2">
        <f t="shared" si="11"/>
        <v>703</v>
      </c>
      <c r="H52" s="4" t="s">
        <v>76</v>
      </c>
      <c r="I52" s="38"/>
      <c r="J52" s="9">
        <f t="shared" si="14"/>
        <v>0</v>
      </c>
      <c r="K52" s="38"/>
      <c r="L52" s="9">
        <f t="shared" si="13"/>
        <v>0</v>
      </c>
      <c r="M52" s="99">
        <v>153</v>
      </c>
      <c r="N52" s="92">
        <f t="shared" si="12"/>
        <v>0.21763869132290184</v>
      </c>
      <c r="O52" s="4" t="s">
        <v>76</v>
      </c>
      <c r="P52" s="38"/>
      <c r="Q52" s="9">
        <f t="shared" si="8"/>
        <v>0</v>
      </c>
      <c r="R52" s="38"/>
      <c r="S52" s="9">
        <f t="shared" si="4"/>
        <v>0</v>
      </c>
      <c r="T52" s="86">
        <v>378</v>
      </c>
      <c r="U52" s="92">
        <f t="shared" si="9"/>
        <v>0.5376955903271693</v>
      </c>
      <c r="V52" s="4" t="s">
        <v>76</v>
      </c>
      <c r="W52" s="86">
        <v>202</v>
      </c>
      <c r="X52" s="74">
        <f t="shared" si="5"/>
        <v>0.6215384615384615</v>
      </c>
      <c r="Y52" s="1">
        <v>255</v>
      </c>
      <c r="Z52" s="74">
        <f t="shared" si="6"/>
        <v>0.6746031746031746</v>
      </c>
      <c r="AA52" s="39">
        <f t="shared" si="10"/>
        <v>457</v>
      </c>
      <c r="AB52" s="92">
        <f t="shared" si="7"/>
        <v>0.6500711237553343</v>
      </c>
    </row>
    <row r="53" spans="1:28" ht="12.75">
      <c r="A53" s="4" t="s">
        <v>77</v>
      </c>
      <c r="B53" s="4" t="s">
        <v>78</v>
      </c>
      <c r="C53" s="4" t="s">
        <v>79</v>
      </c>
      <c r="D53" s="4"/>
      <c r="E53" s="73">
        <v>390</v>
      </c>
      <c r="F53" s="73">
        <v>454</v>
      </c>
      <c r="G53" s="2">
        <f t="shared" si="11"/>
        <v>844</v>
      </c>
      <c r="H53" s="4" t="s">
        <v>77</v>
      </c>
      <c r="I53" s="38"/>
      <c r="J53" s="9">
        <f t="shared" si="14"/>
        <v>0</v>
      </c>
      <c r="K53" s="38"/>
      <c r="L53" s="9">
        <f t="shared" si="13"/>
        <v>0</v>
      </c>
      <c r="M53" s="99">
        <v>218</v>
      </c>
      <c r="N53" s="92">
        <f t="shared" si="12"/>
        <v>0.25829383886255924</v>
      </c>
      <c r="O53" s="4" t="s">
        <v>77</v>
      </c>
      <c r="P53" s="38"/>
      <c r="Q53" s="9">
        <f t="shared" si="8"/>
        <v>0</v>
      </c>
      <c r="R53" s="38"/>
      <c r="S53" s="9">
        <f t="shared" si="4"/>
        <v>0</v>
      </c>
      <c r="T53" s="86">
        <v>474</v>
      </c>
      <c r="U53" s="92">
        <f t="shared" si="9"/>
        <v>0.5616113744075829</v>
      </c>
      <c r="V53" s="4" t="s">
        <v>77</v>
      </c>
      <c r="W53" s="86">
        <v>288</v>
      </c>
      <c r="X53" s="74">
        <f t="shared" si="5"/>
        <v>0.7384615384615385</v>
      </c>
      <c r="Y53" s="1">
        <v>320</v>
      </c>
      <c r="Z53" s="74">
        <f t="shared" si="6"/>
        <v>0.7048458149779736</v>
      </c>
      <c r="AA53" s="39">
        <f t="shared" si="10"/>
        <v>608</v>
      </c>
      <c r="AB53" s="92">
        <f t="shared" si="7"/>
        <v>0.7203791469194313</v>
      </c>
    </row>
    <row r="54" spans="1:28" ht="12.75">
      <c r="A54" s="4" t="s">
        <v>80</v>
      </c>
      <c r="B54" s="4" t="s">
        <v>78</v>
      </c>
      <c r="C54" s="4" t="s">
        <v>79</v>
      </c>
      <c r="D54" s="4"/>
      <c r="E54" s="73">
        <v>364</v>
      </c>
      <c r="F54" s="73">
        <v>419</v>
      </c>
      <c r="G54" s="2">
        <f t="shared" si="11"/>
        <v>783</v>
      </c>
      <c r="H54" s="4" t="s">
        <v>80</v>
      </c>
      <c r="I54" s="38"/>
      <c r="J54" s="9">
        <f t="shared" si="14"/>
        <v>0</v>
      </c>
      <c r="K54" s="38"/>
      <c r="L54" s="9">
        <f t="shared" si="13"/>
        <v>0</v>
      </c>
      <c r="M54" s="99">
        <v>198</v>
      </c>
      <c r="N54" s="92">
        <f t="shared" si="12"/>
        <v>0.25287356321839083</v>
      </c>
      <c r="O54" s="4" t="s">
        <v>80</v>
      </c>
      <c r="P54" s="38"/>
      <c r="Q54" s="9">
        <f t="shared" si="8"/>
        <v>0</v>
      </c>
      <c r="R54" s="38"/>
      <c r="S54" s="9">
        <f t="shared" si="4"/>
        <v>0</v>
      </c>
      <c r="T54" s="86">
        <v>440</v>
      </c>
      <c r="U54" s="92">
        <f t="shared" si="9"/>
        <v>0.561941251596424</v>
      </c>
      <c r="V54" s="4" t="s">
        <v>80</v>
      </c>
      <c r="W54" s="86">
        <v>245</v>
      </c>
      <c r="X54" s="74">
        <f t="shared" si="5"/>
        <v>0.6730769230769231</v>
      </c>
      <c r="Y54" s="1">
        <v>278</v>
      </c>
      <c r="Z54" s="74">
        <f t="shared" si="6"/>
        <v>0.6634844868735084</v>
      </c>
      <c r="AA54" s="39">
        <f t="shared" si="10"/>
        <v>523</v>
      </c>
      <c r="AB54" s="92">
        <f t="shared" si="7"/>
        <v>0.6679438058748404</v>
      </c>
    </row>
    <row r="55" spans="1:28" ht="12.75">
      <c r="A55" s="4" t="s">
        <v>81</v>
      </c>
      <c r="B55" s="4" t="s">
        <v>78</v>
      </c>
      <c r="C55" s="4" t="s">
        <v>79</v>
      </c>
      <c r="D55" s="4"/>
      <c r="E55" s="73">
        <v>466</v>
      </c>
      <c r="F55" s="73">
        <v>511</v>
      </c>
      <c r="G55" s="2">
        <f t="shared" si="11"/>
        <v>977</v>
      </c>
      <c r="H55" s="4" t="s">
        <v>81</v>
      </c>
      <c r="I55" s="38"/>
      <c r="J55" s="9">
        <f t="shared" si="14"/>
        <v>0</v>
      </c>
      <c r="K55" s="38"/>
      <c r="L55" s="9">
        <f t="shared" si="13"/>
        <v>0</v>
      </c>
      <c r="M55" s="99">
        <v>227</v>
      </c>
      <c r="N55" s="92">
        <f t="shared" si="12"/>
        <v>0.2323439099283521</v>
      </c>
      <c r="O55" s="4" t="s">
        <v>81</v>
      </c>
      <c r="P55" s="38"/>
      <c r="Q55" s="9">
        <f t="shared" si="8"/>
        <v>0</v>
      </c>
      <c r="R55" s="38"/>
      <c r="S55" s="9">
        <f t="shared" si="4"/>
        <v>0</v>
      </c>
      <c r="T55" s="86">
        <v>559</v>
      </c>
      <c r="U55" s="92">
        <f t="shared" si="9"/>
        <v>0.5721596724667349</v>
      </c>
      <c r="V55" s="4" t="s">
        <v>81</v>
      </c>
      <c r="W55" s="86">
        <v>344</v>
      </c>
      <c r="X55" s="74">
        <f t="shared" si="5"/>
        <v>0.7381974248927039</v>
      </c>
      <c r="Y55" s="1">
        <v>382</v>
      </c>
      <c r="Z55" s="74">
        <f t="shared" si="6"/>
        <v>0.7475538160469667</v>
      </c>
      <c r="AA55" s="39">
        <f t="shared" si="10"/>
        <v>726</v>
      </c>
      <c r="AB55" s="92">
        <f t="shared" si="7"/>
        <v>0.7430910951893551</v>
      </c>
    </row>
    <row r="56" spans="1:28" ht="12.75">
      <c r="A56" s="4" t="s">
        <v>82</v>
      </c>
      <c r="B56" s="4" t="s">
        <v>78</v>
      </c>
      <c r="C56" s="4" t="s">
        <v>79</v>
      </c>
      <c r="D56" s="4"/>
      <c r="E56" s="73">
        <v>327</v>
      </c>
      <c r="F56" s="73">
        <v>396</v>
      </c>
      <c r="G56" s="2">
        <f t="shared" si="11"/>
        <v>723</v>
      </c>
      <c r="H56" s="4" t="s">
        <v>82</v>
      </c>
      <c r="I56" s="38"/>
      <c r="J56" s="9">
        <f t="shared" si="14"/>
        <v>0</v>
      </c>
      <c r="K56" s="38"/>
      <c r="L56" s="9">
        <f t="shared" si="13"/>
        <v>0</v>
      </c>
      <c r="M56" s="99">
        <v>167</v>
      </c>
      <c r="N56" s="92">
        <f t="shared" si="12"/>
        <v>0.23098201936376211</v>
      </c>
      <c r="O56" s="4" t="s">
        <v>82</v>
      </c>
      <c r="P56" s="38"/>
      <c r="Q56" s="9">
        <f t="shared" si="8"/>
        <v>0</v>
      </c>
      <c r="R56" s="38"/>
      <c r="S56" s="9">
        <f t="shared" si="4"/>
        <v>0</v>
      </c>
      <c r="T56" s="86">
        <v>420</v>
      </c>
      <c r="U56" s="92">
        <f t="shared" si="9"/>
        <v>0.5809128630705395</v>
      </c>
      <c r="V56" s="4" t="s">
        <v>82</v>
      </c>
      <c r="W56" s="86">
        <v>231</v>
      </c>
      <c r="X56" s="74">
        <f t="shared" si="5"/>
        <v>0.7064220183486238</v>
      </c>
      <c r="Y56" s="1">
        <v>260</v>
      </c>
      <c r="Z56" s="74">
        <f t="shared" si="6"/>
        <v>0.6565656565656566</v>
      </c>
      <c r="AA56" s="39">
        <f t="shared" si="10"/>
        <v>491</v>
      </c>
      <c r="AB56" s="92">
        <f t="shared" si="7"/>
        <v>0.6791147994467497</v>
      </c>
    </row>
    <row r="57" spans="1:28" ht="13.5" thickBot="1">
      <c r="A57" s="4" t="s">
        <v>83</v>
      </c>
      <c r="B57" s="4" t="s">
        <v>78</v>
      </c>
      <c r="C57" s="4" t="s">
        <v>79</v>
      </c>
      <c r="D57" s="4"/>
      <c r="E57" s="73">
        <v>474</v>
      </c>
      <c r="F57" s="73">
        <v>510</v>
      </c>
      <c r="G57" s="2">
        <f>SUM(E57:F57)</f>
        <v>984</v>
      </c>
      <c r="H57" s="4">
        <v>49</v>
      </c>
      <c r="I57" s="84"/>
      <c r="J57" s="9">
        <f t="shared" si="14"/>
        <v>0</v>
      </c>
      <c r="K57" s="84"/>
      <c r="L57" s="96">
        <f t="shared" si="13"/>
        <v>0</v>
      </c>
      <c r="M57" s="99">
        <v>267</v>
      </c>
      <c r="N57" s="93">
        <f t="shared" si="12"/>
        <v>0.27134146341463417</v>
      </c>
      <c r="O57" s="4" t="s">
        <v>83</v>
      </c>
      <c r="P57" s="38"/>
      <c r="Q57" s="9">
        <f t="shared" si="8"/>
        <v>0</v>
      </c>
      <c r="R57" s="38"/>
      <c r="S57" s="9">
        <f t="shared" si="4"/>
        <v>0</v>
      </c>
      <c r="T57" s="86">
        <v>552</v>
      </c>
      <c r="U57" s="93">
        <f t="shared" si="9"/>
        <v>0.5609756097560976</v>
      </c>
      <c r="V57" s="4" t="s">
        <v>83</v>
      </c>
      <c r="W57" s="86">
        <v>336</v>
      </c>
      <c r="X57" s="87">
        <f t="shared" si="5"/>
        <v>0.7088607594936709</v>
      </c>
      <c r="Y57" s="1">
        <v>346</v>
      </c>
      <c r="Z57" s="87">
        <f t="shared" si="6"/>
        <v>0.6784313725490196</v>
      </c>
      <c r="AA57" s="88">
        <f t="shared" si="10"/>
        <v>682</v>
      </c>
      <c r="AB57" s="93">
        <f t="shared" si="7"/>
        <v>0.693089430894309</v>
      </c>
    </row>
    <row r="58" spans="1:28" ht="13.5" thickBot="1">
      <c r="A58" s="4"/>
      <c r="B58" s="4"/>
      <c r="C58" s="40" t="s">
        <v>84</v>
      </c>
      <c r="D58" s="4"/>
      <c r="E58" s="3">
        <f>SUM(E9:E57)</f>
        <v>17665</v>
      </c>
      <c r="F58" s="3">
        <f>SUM(F9:F57)</f>
        <v>19985</v>
      </c>
      <c r="G58" s="3">
        <f>SUM(G9:G57)</f>
        <v>37650</v>
      </c>
      <c r="I58" s="10">
        <f>SUM(I9:I57)</f>
        <v>0</v>
      </c>
      <c r="J58" s="97">
        <f>(I58/E58)</f>
        <v>0</v>
      </c>
      <c r="K58" s="12">
        <f>SUM(K9:K57)</f>
        <v>0</v>
      </c>
      <c r="L58" s="98">
        <f t="shared" si="13"/>
        <v>0</v>
      </c>
      <c r="M58" s="94">
        <f>SUM(M9:M57)</f>
        <v>8593</v>
      </c>
      <c r="N58" s="95">
        <f t="shared" si="12"/>
        <v>0.22823373173970785</v>
      </c>
      <c r="O58" s="4"/>
      <c r="P58" s="10">
        <f>SUM(P9:P57)</f>
        <v>0</v>
      </c>
      <c r="Q58" s="11">
        <f>(P58/E58)</f>
        <v>0</v>
      </c>
      <c r="R58" s="12">
        <f>SUM(R9:R57)</f>
        <v>0</v>
      </c>
      <c r="S58" s="85">
        <f>(R58/F58)</f>
        <v>0</v>
      </c>
      <c r="T58" s="94">
        <f>SUM(T9:T57)</f>
        <v>20103</v>
      </c>
      <c r="U58" s="95">
        <f t="shared" si="9"/>
        <v>0.5339442231075697</v>
      </c>
      <c r="V58" s="4"/>
      <c r="W58" s="89">
        <f>SUM(W9:W57)</f>
        <v>11994</v>
      </c>
      <c r="X58" s="75">
        <f>(W58/E58)</f>
        <v>0.678969714123974</v>
      </c>
      <c r="Y58" s="90">
        <f>SUM(Y9:Y57)</f>
        <v>13148</v>
      </c>
      <c r="Z58" s="75">
        <f t="shared" si="6"/>
        <v>0.6578934200650488</v>
      </c>
      <c r="AA58" s="90">
        <f>SUM(AA9:AA57)</f>
        <v>25142</v>
      </c>
      <c r="AB58" s="91">
        <f t="shared" si="7"/>
        <v>0.6677822045152723</v>
      </c>
    </row>
    <row r="59" ht="12.75">
      <c r="H59" s="4"/>
    </row>
    <row r="60" spans="11:27" ht="12.75">
      <c r="K60" s="6" t="str">
        <f>$G$4</f>
        <v>Sezioni scrutinate</v>
      </c>
      <c r="L60" s="6"/>
      <c r="M60" s="7">
        <f>COUNTIF($M$9:$M$57,"&lt;&gt;0")</f>
        <v>49</v>
      </c>
      <c r="R60" s="6" t="str">
        <f>$G$4</f>
        <v>Sezioni scrutinate</v>
      </c>
      <c r="S60" s="6"/>
      <c r="T60" s="7">
        <f>COUNTIF($T$9:$T$57,"&lt;&gt;0")</f>
        <v>49</v>
      </c>
      <c r="Y60" s="6" t="str">
        <f>$G$4</f>
        <v>Sezioni scrutinate</v>
      </c>
      <c r="Z60" s="6"/>
      <c r="AA60" s="7">
        <f>COUNTIF($AA$9:$AA$57,"&lt;&gt;0")</f>
        <v>49</v>
      </c>
    </row>
    <row r="61" spans="11:27" ht="12.75">
      <c r="K61" s="6" t="s">
        <v>92</v>
      </c>
      <c r="L61" s="6"/>
      <c r="M61" s="8">
        <f>$I$4</f>
        <v>49</v>
      </c>
      <c r="R61" s="6" t="s">
        <v>92</v>
      </c>
      <c r="S61" s="6"/>
      <c r="T61" s="8">
        <f>$I$4</f>
        <v>49</v>
      </c>
      <c r="Y61" s="6" t="s">
        <v>92</v>
      </c>
      <c r="Z61" s="6"/>
      <c r="AA61" s="8">
        <f>$I$4</f>
        <v>49</v>
      </c>
    </row>
  </sheetData>
  <sheetProtection password="DF8F" sheet="1" objects="1" scenarios="1"/>
  <mergeCells count="3">
    <mergeCell ref="I6:N6"/>
    <mergeCell ref="P6:U6"/>
    <mergeCell ref="W6:AB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58" r:id="rId2"/>
  <headerFooter alignWithMargins="0">
    <oddHeader>&amp;LComune di Vercelli&amp;RCentro Elaborazione Dati</oddHeader>
  </headerFooter>
  <ignoredErrors>
    <ignoredError sqref="L42:L43 N43 U43 X43 Z43 AB43 Q43 J43 S43" evalError="1"/>
    <ignoredError sqref="G9:G10 G43 G35:G36 G24:G31 G18:G21 G11:G16" formulaRange="1"/>
    <ignoredError sqref="V22:V23 V57 H22:H23 O22:O23 D17 O9:O21 O37:O39 H9:H21 H37:H39 V9:V21 V37:V39 D22:D23 V24:V36 V48:V52 H24:H36 H48:H52 O24:O36 O48:O52 D37:D39 O40:O47 O53:O57 H40:H47 H53:H56 V40:V47 V53:V56 D48:D52 A9:A57" numberStoredAsText="1"/>
    <ignoredError sqref="J58 L58 Q58 S58 X58 Z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tabSelected="1" zoomScalePageLayoutView="0" workbookViewId="0" topLeftCell="L1">
      <selection activeCell="N6" sqref="N6:R25"/>
    </sheetView>
  </sheetViews>
  <sheetFormatPr defaultColWidth="9.140625" defaultRowHeight="12.75"/>
  <cols>
    <col min="1" max="1" width="9.140625" style="5" customWidth="1"/>
    <col min="2" max="18" width="11.00390625" style="5" customWidth="1"/>
    <col min="19" max="16384" width="9.140625" style="5" customWidth="1"/>
  </cols>
  <sheetData>
    <row r="5" ht="13.5" thickBot="1"/>
    <row r="6" spans="2:18" ht="12.75">
      <c r="B6" s="47"/>
      <c r="C6" s="48"/>
      <c r="D6" s="48"/>
      <c r="E6" s="48"/>
      <c r="F6" s="49"/>
      <c r="H6" s="47"/>
      <c r="I6" s="48"/>
      <c r="J6" s="48"/>
      <c r="K6" s="48"/>
      <c r="L6" s="49"/>
      <c r="N6" s="47"/>
      <c r="O6" s="48"/>
      <c r="P6" s="48"/>
      <c r="Q6" s="48"/>
      <c r="R6" s="49"/>
    </row>
    <row r="7" spans="2:18" ht="15" customHeight="1">
      <c r="B7" s="123" t="str">
        <f>'Affl. Regionali 2014'!$G$3&amp;" "&amp;'Affl. Regionali 2014'!$J$3</f>
        <v>Centro Elaborazione Dati Comune di Vercelli</v>
      </c>
      <c r="C7" s="124"/>
      <c r="D7" s="124"/>
      <c r="E7" s="124"/>
      <c r="F7" s="125"/>
      <c r="H7" s="123" t="str">
        <f>'Affl. Regionali 2014'!$G$3&amp;" "&amp;'Affl. Regionali 2014'!$J$3</f>
        <v>Centro Elaborazione Dati Comune di Vercelli</v>
      </c>
      <c r="I7" s="124"/>
      <c r="J7" s="124"/>
      <c r="K7" s="124"/>
      <c r="L7" s="125"/>
      <c r="N7" s="123" t="str">
        <f>'Affl. Regionali 2014'!$G$3&amp;" "&amp;'Affl. Regionali 2014'!$J$3</f>
        <v>Centro Elaborazione Dati Comune di Vercelli</v>
      </c>
      <c r="O7" s="124"/>
      <c r="P7" s="124"/>
      <c r="Q7" s="124"/>
      <c r="R7" s="125"/>
    </row>
    <row r="8" spans="2:18" ht="12.75">
      <c r="B8" s="126" t="s">
        <v>87</v>
      </c>
      <c r="C8" s="127"/>
      <c r="D8" s="127"/>
      <c r="E8" s="127"/>
      <c r="F8" s="128"/>
      <c r="H8" s="126" t="s">
        <v>87</v>
      </c>
      <c r="I8" s="127"/>
      <c r="J8" s="127"/>
      <c r="K8" s="127"/>
      <c r="L8" s="128"/>
      <c r="N8" s="126" t="s">
        <v>87</v>
      </c>
      <c r="O8" s="127"/>
      <c r="P8" s="127"/>
      <c r="Q8" s="127"/>
      <c r="R8" s="128"/>
    </row>
    <row r="9" spans="2:18" ht="12.75">
      <c r="B9" s="51"/>
      <c r="C9" s="52"/>
      <c r="D9" s="52"/>
      <c r="E9" s="52"/>
      <c r="F9" s="53"/>
      <c r="H9" s="51"/>
      <c r="I9" s="52"/>
      <c r="J9" s="52"/>
      <c r="K9" s="52"/>
      <c r="L9" s="53"/>
      <c r="N9" s="51"/>
      <c r="O9" s="52"/>
      <c r="P9" s="52"/>
      <c r="Q9" s="52"/>
      <c r="R9" s="53"/>
    </row>
    <row r="10" spans="2:18" ht="12.75">
      <c r="B10" s="129" t="s">
        <v>88</v>
      </c>
      <c r="C10" s="130"/>
      <c r="D10" s="130"/>
      <c r="E10" s="130"/>
      <c r="F10" s="131"/>
      <c r="H10" s="129" t="s">
        <v>88</v>
      </c>
      <c r="I10" s="130"/>
      <c r="J10" s="130"/>
      <c r="K10" s="130"/>
      <c r="L10" s="131"/>
      <c r="N10" s="129" t="s">
        <v>88</v>
      </c>
      <c r="O10" s="130"/>
      <c r="P10" s="130"/>
      <c r="Q10" s="130"/>
      <c r="R10" s="131"/>
    </row>
    <row r="11" spans="2:18" ht="15" customHeight="1">
      <c r="B11" s="51"/>
      <c r="C11" s="117" t="str">
        <f>'Affl. Regionali 2014'!$I$6</f>
        <v>Elezioni Regionali del 25 Maggio 2014 Affluenze ore 12.00</v>
      </c>
      <c r="D11" s="118"/>
      <c r="E11" s="118"/>
      <c r="F11" s="53"/>
      <c r="H11" s="54"/>
      <c r="I11" s="117" t="str">
        <f>'Affl. Regionali 2014'!$P$6</f>
        <v>Elezioni Regionali del 25 Maggio 2014 Affluenze ore 19.00</v>
      </c>
      <c r="J11" s="118"/>
      <c r="K11" s="118"/>
      <c r="L11" s="55"/>
      <c r="N11" s="54"/>
      <c r="O11" s="117" t="str">
        <f>'Affl. Regionali 2014'!$W$6</f>
        <v>Elezioni Regionali del 25 Maggio 2014 Affluenze ore 23.00</v>
      </c>
      <c r="P11" s="118"/>
      <c r="Q11" s="118"/>
      <c r="R11" s="55"/>
    </row>
    <row r="12" spans="2:18" ht="15" customHeight="1">
      <c r="B12" s="56"/>
      <c r="C12" s="118"/>
      <c r="D12" s="118"/>
      <c r="E12" s="118"/>
      <c r="F12" s="57"/>
      <c r="H12" s="51"/>
      <c r="I12" s="118"/>
      <c r="J12" s="118"/>
      <c r="K12" s="118"/>
      <c r="L12" s="53"/>
      <c r="N12" s="51"/>
      <c r="O12" s="118"/>
      <c r="P12" s="118"/>
      <c r="Q12" s="118"/>
      <c r="R12" s="53"/>
    </row>
    <row r="13" spans="2:18" ht="24" customHeight="1">
      <c r="B13" s="51"/>
      <c r="C13" s="52" t="str">
        <f>'Affl. Regionali 2014'!K60</f>
        <v>Sezioni scrutinate</v>
      </c>
      <c r="E13" s="50">
        <f>'Affl. Regionali 2014'!M60</f>
        <v>49</v>
      </c>
      <c r="F13" s="53"/>
      <c r="H13" s="51"/>
      <c r="I13" s="52" t="str">
        <f>'Affl. Regionali 2014'!R60</f>
        <v>Sezioni scrutinate</v>
      </c>
      <c r="J13" s="52"/>
      <c r="K13" s="58">
        <f>'Affl. Regionali 2014'!T60</f>
        <v>49</v>
      </c>
      <c r="L13" s="53"/>
      <c r="N13" s="51"/>
      <c r="O13" s="52" t="str">
        <f>'Affl. Regionali 2014'!Y60</f>
        <v>Sezioni scrutinate</v>
      </c>
      <c r="P13" s="52"/>
      <c r="Q13" s="58">
        <f>'Affl. Regionali 2014'!AA60</f>
        <v>49</v>
      </c>
      <c r="R13" s="53"/>
    </row>
    <row r="14" spans="2:18" ht="15.75" customHeight="1">
      <c r="B14" s="51"/>
      <c r="C14" s="59" t="str">
        <f>'Affl. Regionali 2014'!K61</f>
        <v>su</v>
      </c>
      <c r="D14" s="60"/>
      <c r="E14" s="58">
        <f>'Affl. Regionali 2014'!M61</f>
        <v>49</v>
      </c>
      <c r="F14" s="53"/>
      <c r="H14" s="51"/>
      <c r="I14" s="61" t="str">
        <f>'Affl. Regionali 2014'!R61</f>
        <v>su</v>
      </c>
      <c r="J14" s="62">
        <f>'Affl. Regionali 2014'!S61</f>
        <v>0</v>
      </c>
      <c r="K14" s="58">
        <f>'Affl. Regionali 2014'!T61</f>
        <v>49</v>
      </c>
      <c r="L14" s="53"/>
      <c r="N14" s="51"/>
      <c r="O14" s="63" t="str">
        <f>'Affl. Regionali 2014'!Y61</f>
        <v>su</v>
      </c>
      <c r="P14" s="52"/>
      <c r="Q14" s="58">
        <f>'Affl. Regionali 2014'!AA61</f>
        <v>49</v>
      </c>
      <c r="R14" s="53"/>
    </row>
    <row r="15" spans="2:18" ht="13.5" thickBot="1">
      <c r="B15" s="51"/>
      <c r="C15" s="52"/>
      <c r="D15" s="52"/>
      <c r="E15" s="52"/>
      <c r="F15" s="53"/>
      <c r="H15" s="51"/>
      <c r="I15" s="52"/>
      <c r="J15" s="52"/>
      <c r="K15" s="52"/>
      <c r="L15" s="53"/>
      <c r="N15" s="51"/>
      <c r="O15" s="52"/>
      <c r="P15" s="52"/>
      <c r="Q15" s="52"/>
      <c r="R15" s="53"/>
    </row>
    <row r="16" spans="2:18" ht="12.75">
      <c r="B16" s="51"/>
      <c r="C16" s="119" t="s">
        <v>101</v>
      </c>
      <c r="D16" s="121" t="s">
        <v>102</v>
      </c>
      <c r="E16" s="113" t="s">
        <v>103</v>
      </c>
      <c r="F16" s="53"/>
      <c r="H16" s="51"/>
      <c r="I16" s="119" t="s">
        <v>101</v>
      </c>
      <c r="J16" s="121" t="s">
        <v>102</v>
      </c>
      <c r="K16" s="113" t="s">
        <v>103</v>
      </c>
      <c r="L16" s="53"/>
      <c r="N16" s="51"/>
      <c r="O16" s="119" t="s">
        <v>101</v>
      </c>
      <c r="P16" s="121" t="s">
        <v>102</v>
      </c>
      <c r="Q16" s="113" t="s">
        <v>107</v>
      </c>
      <c r="R16" s="53"/>
    </row>
    <row r="17" spans="2:18" ht="12.75">
      <c r="B17" s="51"/>
      <c r="C17" s="120"/>
      <c r="D17" s="122"/>
      <c r="E17" s="114"/>
      <c r="F17" s="53"/>
      <c r="H17" s="51"/>
      <c r="I17" s="120"/>
      <c r="J17" s="122"/>
      <c r="K17" s="114"/>
      <c r="L17" s="53"/>
      <c r="N17" s="51"/>
      <c r="O17" s="120"/>
      <c r="P17" s="122"/>
      <c r="Q17" s="114"/>
      <c r="R17" s="53"/>
    </row>
    <row r="18" spans="2:18" ht="18" customHeight="1">
      <c r="B18" s="51"/>
      <c r="C18" s="64">
        <f>'Affl. Regionali 2014'!E58</f>
        <v>17665</v>
      </c>
      <c r="D18" s="65">
        <f>'Affl. Regionali 2014'!F58</f>
        <v>19985</v>
      </c>
      <c r="E18" s="66">
        <f>'Affl. Regionali 2014'!G58</f>
        <v>37650</v>
      </c>
      <c r="F18" s="53"/>
      <c r="H18" s="51"/>
      <c r="I18" s="64">
        <f>'Affl. Regionali 2014'!$E$58</f>
        <v>17665</v>
      </c>
      <c r="J18" s="65">
        <f>'Affl. Regionali 2014'!$F$58</f>
        <v>19985</v>
      </c>
      <c r="K18" s="66">
        <f>'Affl. Regionali 2014'!$G$58</f>
        <v>37650</v>
      </c>
      <c r="L18" s="53"/>
      <c r="N18" s="51"/>
      <c r="O18" s="64">
        <f>'Affl. Regionali 2014'!E58</f>
        <v>17665</v>
      </c>
      <c r="P18" s="65">
        <f>'Affl. Regionali 2014'!F58</f>
        <v>19985</v>
      </c>
      <c r="Q18" s="66">
        <f>'Affl. Regionali 2014'!G58</f>
        <v>37650</v>
      </c>
      <c r="R18" s="53"/>
    </row>
    <row r="19" spans="2:18" ht="12.75">
      <c r="B19" s="51"/>
      <c r="C19" s="103"/>
      <c r="D19" s="105"/>
      <c r="E19" s="115" t="s">
        <v>104</v>
      </c>
      <c r="F19" s="53"/>
      <c r="H19" s="51"/>
      <c r="I19" s="103"/>
      <c r="J19" s="105"/>
      <c r="K19" s="115" t="s">
        <v>106</v>
      </c>
      <c r="L19" s="53"/>
      <c r="N19" s="51"/>
      <c r="O19" s="107" t="s">
        <v>108</v>
      </c>
      <c r="P19" s="109" t="s">
        <v>109</v>
      </c>
      <c r="Q19" s="115" t="s">
        <v>106</v>
      </c>
      <c r="R19" s="53"/>
    </row>
    <row r="20" spans="2:18" ht="12.75">
      <c r="B20" s="51"/>
      <c r="C20" s="104"/>
      <c r="D20" s="106"/>
      <c r="E20" s="114"/>
      <c r="F20" s="53"/>
      <c r="H20" s="51"/>
      <c r="I20" s="104"/>
      <c r="J20" s="106"/>
      <c r="K20" s="114"/>
      <c r="L20" s="53"/>
      <c r="N20" s="51"/>
      <c r="O20" s="108"/>
      <c r="P20" s="110"/>
      <c r="Q20" s="114"/>
      <c r="R20" s="53"/>
    </row>
    <row r="21" spans="2:18" ht="18" customHeight="1">
      <c r="B21" s="51"/>
      <c r="C21" s="43"/>
      <c r="D21" s="44"/>
      <c r="E21" s="67">
        <f>'Affl. Regionali 2014'!$M$58</f>
        <v>8593</v>
      </c>
      <c r="F21" s="53"/>
      <c r="H21" s="51"/>
      <c r="I21" s="43"/>
      <c r="J21" s="44"/>
      <c r="K21" s="67">
        <f>'Affl. Regionali 2014'!$T$58</f>
        <v>20103</v>
      </c>
      <c r="L21" s="53"/>
      <c r="N21" s="51"/>
      <c r="O21" s="76">
        <f>'Affl. Regionali 2014'!$W$58</f>
        <v>11994</v>
      </c>
      <c r="P21" s="77">
        <f>'Affl. Regionali 2014'!$Y$58</f>
        <v>13148</v>
      </c>
      <c r="Q21" s="67">
        <f>'Affl. Regionali 2014'!$AA$58</f>
        <v>25142</v>
      </c>
      <c r="R21" s="53"/>
    </row>
    <row r="22" spans="2:18" ht="12.75">
      <c r="B22" s="51"/>
      <c r="C22" s="103"/>
      <c r="D22" s="105"/>
      <c r="E22" s="116" t="s">
        <v>105</v>
      </c>
      <c r="F22" s="53"/>
      <c r="H22" s="51"/>
      <c r="I22" s="103"/>
      <c r="J22" s="105"/>
      <c r="K22" s="116" t="s">
        <v>105</v>
      </c>
      <c r="L22" s="53"/>
      <c r="N22" s="51"/>
      <c r="O22" s="111" t="s">
        <v>110</v>
      </c>
      <c r="P22" s="112" t="s">
        <v>111</v>
      </c>
      <c r="Q22" s="116" t="s">
        <v>105</v>
      </c>
      <c r="R22" s="53"/>
    </row>
    <row r="23" spans="2:18" ht="12.75">
      <c r="B23" s="51"/>
      <c r="C23" s="104"/>
      <c r="D23" s="106"/>
      <c r="E23" s="114"/>
      <c r="F23" s="53"/>
      <c r="H23" s="51"/>
      <c r="I23" s="104"/>
      <c r="J23" s="106"/>
      <c r="K23" s="114"/>
      <c r="L23" s="53"/>
      <c r="N23" s="51"/>
      <c r="O23" s="108"/>
      <c r="P23" s="110"/>
      <c r="Q23" s="114"/>
      <c r="R23" s="53"/>
    </row>
    <row r="24" spans="2:18" ht="18" customHeight="1" thickBot="1">
      <c r="B24" s="51"/>
      <c r="C24" s="45"/>
      <c r="D24" s="46"/>
      <c r="E24" s="72">
        <f>'Affl. Regionali 2014'!$N$58</f>
        <v>0.22823373173970785</v>
      </c>
      <c r="F24" s="53"/>
      <c r="H24" s="51"/>
      <c r="I24" s="45"/>
      <c r="J24" s="46"/>
      <c r="K24" s="68">
        <f>'Affl. Regionali 2014'!$U$58</f>
        <v>0.5339442231075697</v>
      </c>
      <c r="L24" s="53"/>
      <c r="N24" s="51"/>
      <c r="O24" s="78">
        <f>'Affl. Regionali 2014'!$X$58</f>
        <v>0.678969714123974</v>
      </c>
      <c r="P24" s="79">
        <f>'Affl. Regionali 2014'!$Z$58</f>
        <v>0.6578934200650488</v>
      </c>
      <c r="Q24" s="68">
        <f>'Affl. Regionali 2014'!$AB$58</f>
        <v>0.6677822045152723</v>
      </c>
      <c r="R24" s="53"/>
    </row>
    <row r="25" spans="2:18" ht="13.5" thickBot="1">
      <c r="B25" s="69"/>
      <c r="C25" s="70"/>
      <c r="D25" s="70"/>
      <c r="E25" s="70"/>
      <c r="F25" s="71"/>
      <c r="H25" s="69"/>
      <c r="I25" s="70"/>
      <c r="J25" s="70"/>
      <c r="K25" s="70"/>
      <c r="L25" s="71"/>
      <c r="N25" s="69"/>
      <c r="O25" s="70"/>
      <c r="P25" s="70"/>
      <c r="Q25" s="70"/>
      <c r="R25" s="71"/>
    </row>
  </sheetData>
  <sheetProtection password="DF8F" sheet="1" objects="1" scenarios="1"/>
  <mergeCells count="39">
    <mergeCell ref="B7:F7"/>
    <mergeCell ref="B8:F8"/>
    <mergeCell ref="B10:F10"/>
    <mergeCell ref="N8:R8"/>
    <mergeCell ref="N10:R10"/>
    <mergeCell ref="N7:R7"/>
    <mergeCell ref="H7:L7"/>
    <mergeCell ref="H8:L8"/>
    <mergeCell ref="H10:L1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C19:C20"/>
    <mergeCell ref="D19:D20"/>
    <mergeCell ref="C22:C23"/>
    <mergeCell ref="D22:D23"/>
    <mergeCell ref="Q16:Q17"/>
    <mergeCell ref="Q19:Q20"/>
    <mergeCell ref="Q22:Q23"/>
    <mergeCell ref="E19:E20"/>
    <mergeCell ref="E22:E23"/>
    <mergeCell ref="K16:K17"/>
    <mergeCell ref="I22:I23"/>
    <mergeCell ref="J22:J23"/>
    <mergeCell ref="O19:O20"/>
    <mergeCell ref="P19:P20"/>
    <mergeCell ref="O22:O23"/>
    <mergeCell ref="P22:P23"/>
    <mergeCell ref="K19:K20"/>
    <mergeCell ref="K22:K23"/>
    <mergeCell ref="I19:I20"/>
    <mergeCell ref="J19:J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2014-05-26T01:12:23Z</cp:lastPrinted>
  <dcterms:created xsi:type="dcterms:W3CDTF">2001-09-21T09:51:04Z</dcterms:created>
  <dcterms:modified xsi:type="dcterms:W3CDTF">2014-05-26T01:15:43Z</dcterms:modified>
  <cp:category/>
  <cp:version/>
  <cp:contentType/>
  <cp:contentStatus/>
</cp:coreProperties>
</file>