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90" windowWidth="14340" windowHeight="4635" activeTab="0"/>
  </bookViews>
  <sheets>
    <sheet name="Affl. Prov. 2011 - Domenica" sheetId="1" r:id="rId1"/>
    <sheet name="Riepiloghi Totali" sheetId="2" r:id="rId2"/>
    <sheet name="Collegi" sheetId="3" r:id="rId3"/>
  </sheets>
  <definedNames>
    <definedName name="_xlnm.Print_Area" localSheetId="2">'Collegi'!$A$7:$F$33</definedName>
    <definedName name="_xlnm.Print_Area" localSheetId="1">'Riepiloghi Totali'!$B$6:$F$25,'Riepiloghi Totali'!$H$6:$L$25,'Riepiloghi Totali'!$N$6:$R$25</definedName>
    <definedName name="Z_9D808311_076C_4022_A5F4_54A835FF97F0_.wvu.PrintArea" localSheetId="1" hidden="1">'Riepiloghi Totali'!$B$6:$F$25,'Riepiloghi Totali'!$H$6:$L$25,'Riepiloghi Totali'!$N$6:$R$25</definedName>
  </definedNames>
  <calcPr fullCalcOnLoad="1"/>
</workbook>
</file>

<file path=xl/sharedStrings.xml><?xml version="1.0" encoding="utf-8"?>
<sst xmlns="http://schemas.openxmlformats.org/spreadsheetml/2006/main" count="409" uniqueCount="120">
  <si>
    <t>Iscritti</t>
  </si>
  <si>
    <t>SEZ</t>
  </si>
  <si>
    <t>SEGGIO</t>
  </si>
  <si>
    <t>UBICAZIONE</t>
  </si>
  <si>
    <t>NUM</t>
  </si>
  <si>
    <t>Maschi</t>
  </si>
  <si>
    <t>Totali</t>
  </si>
  <si>
    <t>01</t>
  </si>
  <si>
    <t xml:space="preserve">             Via  DUOMO</t>
  </si>
  <si>
    <t>02</t>
  </si>
  <si>
    <t>03</t>
  </si>
  <si>
    <t>15</t>
  </si>
  <si>
    <t>04</t>
  </si>
  <si>
    <t>ISTITUTO MAGISTRALE ROSA STAMPA</t>
  </si>
  <si>
    <t>CORSO ITALIA</t>
  </si>
  <si>
    <t>05</t>
  </si>
  <si>
    <t>06</t>
  </si>
  <si>
    <t>07</t>
  </si>
  <si>
    <t>08</t>
  </si>
  <si>
    <t>SCUOLA ROSA STAMPA</t>
  </si>
  <si>
    <t>VIA CAPPELLINA</t>
  </si>
  <si>
    <t>09</t>
  </si>
  <si>
    <t>SCUOLA ELEMENTARE MARCONI</t>
  </si>
  <si>
    <t>VIA ANADONE</t>
  </si>
  <si>
    <t>10</t>
  </si>
  <si>
    <t>SCUOLA MEDIA G. FERRARI</t>
  </si>
  <si>
    <t>VIA CERRONE</t>
  </si>
  <si>
    <t>11</t>
  </si>
  <si>
    <t>12</t>
  </si>
  <si>
    <t>13</t>
  </si>
  <si>
    <t>SCUOLE ELEMENTARI G. FERRARIS</t>
  </si>
  <si>
    <t>PIAZZA CESARE BATTISTI</t>
  </si>
  <si>
    <t>14</t>
  </si>
  <si>
    <t>6</t>
  </si>
  <si>
    <t>16</t>
  </si>
  <si>
    <t>17</t>
  </si>
  <si>
    <t>18</t>
  </si>
  <si>
    <t>CORSO PALESTRO</t>
  </si>
  <si>
    <t>19</t>
  </si>
  <si>
    <t>20</t>
  </si>
  <si>
    <t>SCUOLE ELEMENTARI REGINA PACIS</t>
  </si>
  <si>
    <t>VIA GUILLA</t>
  </si>
  <si>
    <t>21</t>
  </si>
  <si>
    <t>22</t>
  </si>
  <si>
    <t>23</t>
  </si>
  <si>
    <t>24</t>
  </si>
  <si>
    <t>SCUOLA MEDIA B. LANINO</t>
  </si>
  <si>
    <t>CORSO TANARO</t>
  </si>
  <si>
    <t>25</t>
  </si>
  <si>
    <t>26</t>
  </si>
  <si>
    <t>27</t>
  </si>
  <si>
    <t>28</t>
  </si>
  <si>
    <t>29</t>
  </si>
  <si>
    <t>SCUOLE ELEMENTARI CARDUCCI</t>
  </si>
  <si>
    <t>VIA TRENTO</t>
  </si>
  <si>
    <t>30</t>
  </si>
  <si>
    <t>31</t>
  </si>
  <si>
    <t>32</t>
  </si>
  <si>
    <t>SCUOLA ELEMENTARE BERTINETTI</t>
  </si>
  <si>
    <t>VIA DEGLI ZUAVI</t>
  </si>
  <si>
    <t>33</t>
  </si>
  <si>
    <t>34</t>
  </si>
  <si>
    <t>35</t>
  </si>
  <si>
    <t>36</t>
  </si>
  <si>
    <t>SCUOLA ELEMENTARE GOZZANO</t>
  </si>
  <si>
    <t>PIAZZA SARDEGNA</t>
  </si>
  <si>
    <t>37</t>
  </si>
  <si>
    <t>38</t>
  </si>
  <si>
    <t>39</t>
  </si>
  <si>
    <t>40</t>
  </si>
  <si>
    <t>SCUOLE ELEMENTARI DE AMICIS</t>
  </si>
  <si>
    <t>VIA DEL VEZZOLANO</t>
  </si>
  <si>
    <t>41</t>
  </si>
  <si>
    <t>42</t>
  </si>
  <si>
    <t>43</t>
  </si>
  <si>
    <t>SCUOLE ROSA STAMPA</t>
  </si>
  <si>
    <t>44</t>
  </si>
  <si>
    <t>45</t>
  </si>
  <si>
    <t>SCUOLA ELEMENTARE RODARI</t>
  </si>
  <si>
    <t>VIA BORSI</t>
  </si>
  <si>
    <t>46</t>
  </si>
  <si>
    <t>47</t>
  </si>
  <si>
    <t>48</t>
  </si>
  <si>
    <t>49</t>
  </si>
  <si>
    <t>TOTALI</t>
  </si>
  <si>
    <t>Votanti</t>
  </si>
  <si>
    <t>Percen.</t>
  </si>
  <si>
    <t>Raccolta Affluenze</t>
  </si>
  <si>
    <t xml:space="preserve">RIEPILOGO AFFLUENZA ELETTORI </t>
  </si>
  <si>
    <t>ore</t>
  </si>
  <si>
    <t>Centro Elaborazione Dati</t>
  </si>
  <si>
    <t>Comune di Vercelli</t>
  </si>
  <si>
    <t>su</t>
  </si>
  <si>
    <t xml:space="preserve">  LICEO SCIENTIFICO AVOGADRO</t>
  </si>
  <si>
    <t>OSPEDALE SANT'ANDREA</t>
  </si>
  <si>
    <t>CORSO ABBIATE</t>
  </si>
  <si>
    <t>Sezioni scrutinate</t>
  </si>
  <si>
    <t xml:space="preserve"> </t>
  </si>
  <si>
    <t>Femmine</t>
  </si>
  <si>
    <t>Iscritti Maschi</t>
  </si>
  <si>
    <t>Iscritti Femmine</t>
  </si>
  <si>
    <t>Iscritti   Totali</t>
  </si>
  <si>
    <t>Votanti   Totali</t>
  </si>
  <si>
    <t>Percent. Totali</t>
  </si>
  <si>
    <t>Votanti  Totali</t>
  </si>
  <si>
    <t>Iscritti    Totali</t>
  </si>
  <si>
    <t>Affluenze Domenica</t>
  </si>
  <si>
    <t>Elezioni Provinciali</t>
  </si>
  <si>
    <t>COMANDO POLIZIA MUNICIPALE</t>
  </si>
  <si>
    <t>VIA DONIZETTI</t>
  </si>
  <si>
    <t>Collegio I</t>
  </si>
  <si>
    <t>Collegio II</t>
  </si>
  <si>
    <t>Collegio III</t>
  </si>
  <si>
    <t>Collegio IV</t>
  </si>
  <si>
    <t>Collegio V</t>
  </si>
  <si>
    <t>Totale</t>
  </si>
  <si>
    <t>Percentuale</t>
  </si>
  <si>
    <t>15 - 16</t>
  </si>
  <si>
    <t>Maggio 2011</t>
  </si>
  <si>
    <t>LICEO LAGRANGE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</si>
</sst>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  <numFmt numFmtId="171" formatCode="h\.mm\.ss"/>
    <numFmt numFmtId="172" formatCode="h:mm;@"/>
    <numFmt numFmtId="173" formatCode="_-[$€-2]\ * #,##0.00_-;\-[$€-2]\ * #,##0.00_-;_-[$€-2]\ * &quot;-&quot;??_-"/>
    <numFmt numFmtId="174" formatCode="#,##0.00_ ;\-#,##0.00\ "/>
    <numFmt numFmtId="175" formatCode="#,##0_ ;\-#,##0\ "/>
    <numFmt numFmtId="176" formatCode="0_ ;\-0\ 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color indexed="9"/>
      <name val="Arial"/>
      <family val="0"/>
    </font>
    <font>
      <sz val="10"/>
      <color indexed="56"/>
      <name val="Arial"/>
      <family val="2"/>
    </font>
    <font>
      <b/>
      <sz val="10"/>
      <color indexed="56"/>
      <name val="Arial"/>
      <family val="0"/>
    </font>
    <font>
      <b/>
      <sz val="10"/>
      <name val="Times New Roman"/>
      <family val="0"/>
    </font>
    <font>
      <sz val="9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1" fontId="0" fillId="32" borderId="10" xfId="0" applyNumberFormat="1" applyFill="1" applyBorder="1" applyAlignment="1" applyProtection="1">
      <alignment horizontal="center"/>
      <protection locked="0"/>
    </xf>
    <xf numFmtId="1" fontId="0" fillId="4" borderId="10" xfId="0" applyNumberFormat="1" applyFill="1" applyBorder="1" applyAlignment="1" applyProtection="1">
      <alignment horizontal="center"/>
      <protection/>
    </xf>
    <xf numFmtId="1" fontId="1" fillId="4" borderId="11" xfId="0" applyNumberFormat="1" applyFont="1" applyFill="1" applyBorder="1" applyAlignment="1" applyProtection="1">
      <alignment horizontal="center"/>
      <protection/>
    </xf>
    <xf numFmtId="10" fontId="3" fillId="0" borderId="10" xfId="0" applyNumberFormat="1" applyFont="1" applyBorder="1" applyAlignment="1" applyProtection="1">
      <alignment horizontal="center"/>
      <protection/>
    </xf>
    <xf numFmtId="10" fontId="4" fillId="0" borderId="11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1" fontId="0" fillId="33" borderId="0" xfId="0" applyNumberForma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10" fontId="8" fillId="34" borderId="10" xfId="0" applyNumberFormat="1" applyFont="1" applyFill="1" applyBorder="1" applyAlignment="1" applyProtection="1">
      <alignment horizontal="center"/>
      <protection/>
    </xf>
    <xf numFmtId="1" fontId="9" fillId="34" borderId="12" xfId="0" applyNumberFormat="1" applyFont="1" applyFill="1" applyBorder="1" applyAlignment="1" applyProtection="1">
      <alignment horizontal="center"/>
      <protection/>
    </xf>
    <xf numFmtId="10" fontId="9" fillId="34" borderId="13" xfId="0" applyNumberFormat="1" applyFont="1" applyFill="1" applyBorder="1" applyAlignment="1" applyProtection="1">
      <alignment horizontal="center"/>
      <protection/>
    </xf>
    <xf numFmtId="1" fontId="9" fillId="34" borderId="13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 shrinkToFit="1"/>
      <protection/>
    </xf>
    <xf numFmtId="0" fontId="0" fillId="35" borderId="0" xfId="0" applyFill="1" applyAlignment="1" applyProtection="1">
      <alignment/>
      <protection/>
    </xf>
    <xf numFmtId="20" fontId="0" fillId="35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35" borderId="0" xfId="0" applyFont="1" applyFill="1" applyAlignment="1" applyProtection="1">
      <alignment horizontal="center" shrinkToFit="1"/>
      <protection/>
    </xf>
    <xf numFmtId="0" fontId="0" fillId="35" borderId="0" xfId="0" applyFill="1" applyAlignment="1" applyProtection="1">
      <alignment/>
      <protection/>
    </xf>
    <xf numFmtId="49" fontId="0" fillId="35" borderId="0" xfId="0" applyNumberFormat="1" applyFont="1" applyFill="1" applyAlignment="1" applyProtection="1">
      <alignment horizontal="center" wrapText="1"/>
      <protection/>
    </xf>
    <xf numFmtId="0" fontId="0" fillId="0" borderId="0" xfId="0" applyAlignment="1" applyProtection="1">
      <alignment shrinkToFit="1"/>
      <protection/>
    </xf>
    <xf numFmtId="22" fontId="1" fillId="0" borderId="0" xfId="0" applyNumberFormat="1" applyFont="1" applyAlignment="1" applyProtection="1">
      <alignment horizontal="center"/>
      <protection/>
    </xf>
    <xf numFmtId="1" fontId="1" fillId="4" borderId="14" xfId="0" applyNumberFormat="1" applyFont="1" applyFill="1" applyBorder="1" applyAlignment="1" applyProtection="1">
      <alignment horizontal="center"/>
      <protection/>
    </xf>
    <xf numFmtId="1" fontId="1" fillId="4" borderId="15" xfId="0" applyNumberFormat="1" applyFont="1" applyFill="1" applyBorder="1" applyAlignment="1" applyProtection="1">
      <alignment horizontal="center"/>
      <protection/>
    </xf>
    <xf numFmtId="1" fontId="7" fillId="34" borderId="14" xfId="0" applyNumberFormat="1" applyFont="1" applyFill="1" applyBorder="1" applyAlignment="1" applyProtection="1">
      <alignment horizontal="center"/>
      <protection/>
    </xf>
    <xf numFmtId="1" fontId="7" fillId="34" borderId="15" xfId="0" applyNumberFormat="1" applyFont="1" applyFill="1" applyBorder="1" applyAlignment="1" applyProtection="1">
      <alignment horizontal="center"/>
      <protection/>
    </xf>
    <xf numFmtId="1" fontId="0" fillId="36" borderId="15" xfId="0" applyNumberFormat="1" applyFont="1" applyFill="1" applyBorder="1" applyAlignment="1" applyProtection="1">
      <alignment horizontal="center"/>
      <protection/>
    </xf>
    <xf numFmtId="1" fontId="0" fillId="36" borderId="16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4" borderId="17" xfId="0" applyNumberFormat="1" applyFont="1" applyFill="1" applyBorder="1" applyAlignment="1" applyProtection="1">
      <alignment horizontal="center"/>
      <protection/>
    </xf>
    <xf numFmtId="1" fontId="1" fillId="4" borderId="18" xfId="0" applyNumberFormat="1" applyFont="1" applyFill="1" applyBorder="1" applyAlignment="1" applyProtection="1">
      <alignment horizontal="center"/>
      <protection/>
    </xf>
    <xf numFmtId="1" fontId="7" fillId="34" borderId="17" xfId="0" applyNumberFormat="1" applyFont="1" applyFill="1" applyBorder="1" applyAlignment="1" applyProtection="1">
      <alignment horizontal="center"/>
      <protection/>
    </xf>
    <xf numFmtId="1" fontId="7" fillId="34" borderId="18" xfId="0" applyNumberFormat="1" applyFont="1" applyFill="1" applyBorder="1" applyAlignment="1" applyProtection="1">
      <alignment horizontal="center"/>
      <protection/>
    </xf>
    <xf numFmtId="1" fontId="0" fillId="36" borderId="18" xfId="0" applyNumberFormat="1" applyFont="1" applyFill="1" applyBorder="1" applyAlignment="1" applyProtection="1">
      <alignment horizontal="center"/>
      <protection/>
    </xf>
    <xf numFmtId="1" fontId="0" fillId="36" borderId="19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8" fillId="34" borderId="10" xfId="0" applyNumberFormat="1" applyFont="1" applyFill="1" applyBorder="1" applyAlignment="1" applyProtection="1">
      <alignment horizontal="center"/>
      <protection/>
    </xf>
    <xf numFmtId="1" fontId="0" fillId="32" borderId="10" xfId="0" applyNumberFormat="1" applyFill="1" applyBorder="1" applyAlignment="1" applyProtection="1">
      <alignment horizontal="center"/>
      <protection/>
    </xf>
    <xf numFmtId="1" fontId="2" fillId="37" borderId="0" xfId="0" applyNumberFormat="1" applyFont="1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0" fontId="0" fillId="35" borderId="0" xfId="0" applyFill="1" applyAlignment="1" applyProtection="1">
      <alignment horizontal="left"/>
      <protection/>
    </xf>
    <xf numFmtId="10" fontId="4" fillId="0" borderId="10" xfId="0" applyNumberFormat="1" applyFont="1" applyBorder="1" applyAlignment="1" applyProtection="1">
      <alignment horizontal="center"/>
      <protection/>
    </xf>
    <xf numFmtId="1" fontId="8" fillId="34" borderId="20" xfId="0" applyNumberFormat="1" applyFont="1" applyFill="1" applyBorder="1" applyAlignment="1" applyProtection="1">
      <alignment horizontal="center"/>
      <protection/>
    </xf>
    <xf numFmtId="1" fontId="9" fillId="34" borderId="20" xfId="0" applyNumberFormat="1" applyFont="1" applyFill="1" applyBorder="1" applyAlignment="1" applyProtection="1">
      <alignment horizontal="center"/>
      <protection/>
    </xf>
    <xf numFmtId="1" fontId="9" fillId="34" borderId="10" xfId="0" applyNumberFormat="1" applyFont="1" applyFill="1" applyBorder="1" applyAlignment="1" applyProtection="1">
      <alignment horizontal="center"/>
      <protection/>
    </xf>
    <xf numFmtId="1" fontId="8" fillId="0" borderId="20" xfId="0" applyNumberFormat="1" applyFont="1" applyBorder="1" applyAlignment="1" applyProtection="1">
      <alignment horizontal="center"/>
      <protection/>
    </xf>
    <xf numFmtId="1" fontId="8" fillId="0" borderId="10" xfId="0" applyNumberFormat="1" applyFont="1" applyBorder="1" applyAlignment="1" applyProtection="1">
      <alignment horizontal="center"/>
      <protection/>
    </xf>
    <xf numFmtId="10" fontId="9" fillId="34" borderId="21" xfId="0" applyNumberFormat="1" applyFont="1" applyFill="1" applyBorder="1" applyAlignment="1" applyProtection="1">
      <alignment horizontal="center"/>
      <protection/>
    </xf>
    <xf numFmtId="10" fontId="9" fillId="34" borderId="22" xfId="0" applyNumberFormat="1" applyFont="1" applyFill="1" applyBorder="1" applyAlignment="1" applyProtection="1">
      <alignment horizontal="center"/>
      <protection/>
    </xf>
    <xf numFmtId="0" fontId="0" fillId="34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1" fontId="0" fillId="34" borderId="0" xfId="0" applyNumberFormat="1" applyFill="1" applyBorder="1" applyAlignment="1" applyProtection="1">
      <alignment horizontal="center"/>
      <protection/>
    </xf>
    <xf numFmtId="0" fontId="0" fillId="34" borderId="2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1" fontId="6" fillId="34" borderId="25" xfId="0" applyNumberFormat="1" applyFont="1" applyFill="1" applyBorder="1" applyAlignment="1" applyProtection="1">
      <alignment horizontal="center" wrapText="1"/>
      <protection/>
    </xf>
    <xf numFmtId="0" fontId="6" fillId="0" borderId="26" xfId="0" applyFont="1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34" borderId="0" xfId="0" applyFill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8" fillId="34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" fontId="1" fillId="4" borderId="20" xfId="0" applyNumberFormat="1" applyFont="1" applyFill="1" applyBorder="1" applyAlignment="1" applyProtection="1">
      <alignment horizontal="center"/>
      <protection/>
    </xf>
    <xf numFmtId="1" fontId="1" fillId="4" borderId="10" xfId="0" applyNumberFormat="1" applyFont="1" applyFill="1" applyBorder="1" applyAlignment="1" applyProtection="1">
      <alignment horizontal="center"/>
      <protection/>
    </xf>
    <xf numFmtId="1" fontId="1" fillId="4" borderId="27" xfId="0" applyNumberFormat="1" applyFont="1" applyFill="1" applyBorder="1" applyAlignment="1" applyProtection="1">
      <alignment horizontal="center"/>
      <protection/>
    </xf>
    <xf numFmtId="1" fontId="1" fillId="36" borderId="27" xfId="0" applyNumberFormat="1" applyFont="1" applyFill="1" applyBorder="1" applyAlignment="1" applyProtection="1">
      <alignment horizontal="center"/>
      <protection/>
    </xf>
    <xf numFmtId="10" fontId="1" fillId="34" borderId="28" xfId="0" applyNumberFormat="1" applyFont="1" applyFill="1" applyBorder="1" applyAlignment="1" applyProtection="1">
      <alignment horizontal="center"/>
      <protection/>
    </xf>
    <xf numFmtId="0" fontId="0" fillId="34" borderId="29" xfId="0" applyFill="1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10" fontId="1" fillId="0" borderId="28" xfId="0" applyNumberFormat="1" applyFont="1" applyBorder="1" applyAlignment="1" applyProtection="1">
      <alignment horizontal="center"/>
      <protection/>
    </xf>
    <xf numFmtId="0" fontId="0" fillId="4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34" borderId="2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5" xfId="0" applyFill="1" applyBorder="1" applyAlignment="1" applyProtection="1">
      <alignment wrapText="1"/>
      <protection/>
    </xf>
    <xf numFmtId="0" fontId="0" fillId="34" borderId="0" xfId="0" applyFill="1" applyBorder="1" applyAlignment="1" applyProtection="1">
      <alignment wrapText="1"/>
      <protection/>
    </xf>
    <xf numFmtId="0" fontId="0" fillId="34" borderId="26" xfId="0" applyFill="1" applyBorder="1" applyAlignment="1" applyProtection="1">
      <alignment wrapText="1"/>
      <protection/>
    </xf>
    <xf numFmtId="0" fontId="0" fillId="34" borderId="0" xfId="0" applyFill="1" applyBorder="1" applyAlignment="1">
      <alignment horizontal="center"/>
    </xf>
    <xf numFmtId="1" fontId="0" fillId="34" borderId="0" xfId="0" applyNumberForma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/>
      <protection/>
    </xf>
    <xf numFmtId="0" fontId="0" fillId="34" borderId="26" xfId="0" applyFill="1" applyBorder="1" applyAlignment="1" applyProtection="1">
      <alignment horizontal="left"/>
      <protection/>
    </xf>
    <xf numFmtId="10" fontId="0" fillId="34" borderId="26" xfId="0" applyNumberFormat="1" applyFill="1" applyBorder="1" applyAlignment="1">
      <alignment/>
    </xf>
    <xf numFmtId="0" fontId="1" fillId="34" borderId="31" xfId="0" applyFont="1" applyFill="1" applyBorder="1" applyAlignment="1">
      <alignment/>
    </xf>
    <xf numFmtId="0" fontId="0" fillId="0" borderId="26" xfId="0" applyBorder="1" applyAlignment="1">
      <alignment horizontal="left"/>
    </xf>
    <xf numFmtId="1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0" fontId="1" fillId="34" borderId="0" xfId="0" applyNumberFormat="1" applyFont="1" applyFill="1" applyBorder="1" applyAlignment="1" applyProtection="1">
      <alignment horizontal="center"/>
      <protection/>
    </xf>
    <xf numFmtId="1" fontId="1" fillId="34" borderId="32" xfId="0" applyNumberFormat="1" applyFont="1" applyFill="1" applyBorder="1" applyAlignment="1">
      <alignment horizontal="center"/>
    </xf>
    <xf numFmtId="10" fontId="1" fillId="34" borderId="33" xfId="0" applyNumberFormat="1" applyFont="1" applyFill="1" applyBorder="1" applyAlignment="1" applyProtection="1">
      <alignment horizontal="center"/>
      <protection/>
    </xf>
    <xf numFmtId="10" fontId="1" fillId="34" borderId="0" xfId="0" applyNumberFormat="1" applyFont="1" applyFill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0" fontId="1" fillId="34" borderId="33" xfId="0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10" fontId="1" fillId="34" borderId="34" xfId="0" applyNumberFormat="1" applyFont="1" applyFill="1" applyBorder="1" applyAlignment="1">
      <alignment horizontal="center"/>
    </xf>
    <xf numFmtId="173" fontId="1" fillId="34" borderId="31" xfId="0" applyNumberFormat="1" applyFont="1" applyFill="1" applyBorder="1" applyAlignment="1">
      <alignment/>
    </xf>
    <xf numFmtId="175" fontId="1" fillId="34" borderId="32" xfId="0" applyNumberFormat="1" applyFont="1" applyFill="1" applyBorder="1" applyAlignment="1">
      <alignment horizontal="center"/>
    </xf>
    <xf numFmtId="176" fontId="1" fillId="34" borderId="32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10" fontId="1" fillId="34" borderId="35" xfId="0" applyNumberFormat="1" applyFont="1" applyFill="1" applyBorder="1" applyAlignment="1">
      <alignment horizontal="center"/>
    </xf>
    <xf numFmtId="1" fontId="0" fillId="36" borderId="36" xfId="0" applyNumberFormat="1" applyFont="1" applyFill="1" applyBorder="1" applyAlignment="1" applyProtection="1">
      <alignment horizontal="center"/>
      <protection/>
    </xf>
    <xf numFmtId="1" fontId="0" fillId="36" borderId="37" xfId="0" applyNumberFormat="1" applyFont="1" applyFill="1" applyBorder="1" applyAlignment="1" applyProtection="1">
      <alignment horizontal="center"/>
      <protection/>
    </xf>
    <xf numFmtId="1" fontId="0" fillId="36" borderId="38" xfId="0" applyNumberFormat="1" applyFont="1" applyFill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1" fontId="0" fillId="34" borderId="25" xfId="0" applyNumberFormat="1" applyFill="1" applyBorder="1" applyAlignment="1" applyProtection="1">
      <alignment horizontal="center"/>
      <protection/>
    </xf>
    <xf numFmtId="1" fontId="0" fillId="34" borderId="0" xfId="0" applyNumberFormat="1" applyFill="1" applyBorder="1" applyAlignment="1" applyProtection="1">
      <alignment horizontal="center"/>
      <protection/>
    </xf>
    <xf numFmtId="1" fontId="0" fillId="34" borderId="26" xfId="0" applyNumberFormat="1" applyFill="1" applyBorder="1" applyAlignment="1" applyProtection="1">
      <alignment horizontal="center"/>
      <protection/>
    </xf>
    <xf numFmtId="0" fontId="5" fillId="34" borderId="25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/>
      <protection/>
    </xf>
    <xf numFmtId="1" fontId="6" fillId="34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1" fontId="0" fillId="4" borderId="39" xfId="0" applyNumberFormat="1" applyFill="1" applyBorder="1" applyAlignment="1" applyProtection="1">
      <alignment horizontal="center" wrapText="1"/>
      <protection/>
    </xf>
    <xf numFmtId="0" fontId="0" fillId="0" borderId="20" xfId="0" applyBorder="1" applyAlignment="1">
      <alignment horizontal="center" wrapText="1"/>
    </xf>
    <xf numFmtId="1" fontId="0" fillId="4" borderId="40" xfId="0" applyNumberForma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 wrapText="1"/>
    </xf>
    <xf numFmtId="1" fontId="0" fillId="4" borderId="41" xfId="0" applyNumberFormat="1" applyFill="1" applyBorder="1" applyAlignment="1" applyProtection="1">
      <alignment horizontal="center" wrapText="1"/>
      <protection/>
    </xf>
    <xf numFmtId="0" fontId="0" fillId="0" borderId="27" xfId="0" applyBorder="1" applyAlignment="1">
      <alignment horizontal="center" wrapText="1"/>
    </xf>
    <xf numFmtId="1" fontId="0" fillId="36" borderId="27" xfId="0" applyNumberFormat="1" applyFont="1" applyFill="1" applyBorder="1" applyAlignment="1" applyProtection="1">
      <alignment horizontal="center" wrapText="1"/>
      <protection/>
    </xf>
    <xf numFmtId="1" fontId="0" fillId="0" borderId="27" xfId="0" applyNumberFormat="1" applyFont="1" applyBorder="1" applyAlignment="1" applyProtection="1">
      <alignment horizontal="center" wrapText="1"/>
      <protection/>
    </xf>
    <xf numFmtId="1" fontId="6" fillId="34" borderId="25" xfId="0" applyNumberFormat="1" applyFont="1" applyFill="1" applyBorder="1" applyAlignment="1" applyProtection="1">
      <alignment horizontal="center" wrapText="1"/>
      <protection/>
    </xf>
    <xf numFmtId="1" fontId="6" fillId="34" borderId="26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81100" y="247650"/>
          <a:ext cx="1866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Centro Elaborazione Dati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Comune di Vercelli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104775</xdr:rowOff>
    </xdr:from>
    <xdr:to>
      <xdr:col>1</xdr:col>
      <xdr:colOff>209550</xdr:colOff>
      <xdr:row>3</xdr:row>
      <xdr:rowOff>104775</xdr:rowOff>
    </xdr:to>
    <xdr:pic>
      <xdr:nvPicPr>
        <xdr:cNvPr id="2" name="Picture 3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5</xdr:row>
      <xdr:rowOff>19050</xdr:rowOff>
    </xdr:from>
    <xdr:to>
      <xdr:col>13</xdr:col>
      <xdr:colOff>457200</xdr:colOff>
      <xdr:row>7</xdr:row>
      <xdr:rowOff>152400</xdr:rowOff>
    </xdr:to>
    <xdr:pic>
      <xdr:nvPicPr>
        <xdr:cNvPr id="1" name="Picture 1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8382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5</xdr:row>
      <xdr:rowOff>19050</xdr:rowOff>
    </xdr:from>
    <xdr:to>
      <xdr:col>7</xdr:col>
      <xdr:colOff>457200</xdr:colOff>
      <xdr:row>7</xdr:row>
      <xdr:rowOff>152400</xdr:rowOff>
    </xdr:to>
    <xdr:pic>
      <xdr:nvPicPr>
        <xdr:cNvPr id="2" name="Picture 2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8382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</xdr:row>
      <xdr:rowOff>19050</xdr:rowOff>
    </xdr:from>
    <xdr:to>
      <xdr:col>1</xdr:col>
      <xdr:colOff>457200</xdr:colOff>
      <xdr:row>7</xdr:row>
      <xdr:rowOff>152400</xdr:rowOff>
    </xdr:to>
    <xdr:pic>
      <xdr:nvPicPr>
        <xdr:cNvPr id="3" name="Picture 3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8382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6</xdr:row>
      <xdr:rowOff>47625</xdr:rowOff>
    </xdr:from>
    <xdr:to>
      <xdr:col>0</xdr:col>
      <xdr:colOff>476250</xdr:colOff>
      <xdr:row>9</xdr:row>
      <xdr:rowOff>47625</xdr:rowOff>
    </xdr:to>
    <xdr:pic>
      <xdr:nvPicPr>
        <xdr:cNvPr id="1" name="Picture 1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287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6</xdr:row>
      <xdr:rowOff>47625</xdr:rowOff>
    </xdr:from>
    <xdr:to>
      <xdr:col>7</xdr:col>
      <xdr:colOff>476250</xdr:colOff>
      <xdr:row>9</xdr:row>
      <xdr:rowOff>47625</xdr:rowOff>
    </xdr:to>
    <xdr:pic>
      <xdr:nvPicPr>
        <xdr:cNvPr id="2" name="Picture 2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10287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6</xdr:row>
      <xdr:rowOff>47625</xdr:rowOff>
    </xdr:from>
    <xdr:to>
      <xdr:col>14</xdr:col>
      <xdr:colOff>476250</xdr:colOff>
      <xdr:row>9</xdr:row>
      <xdr:rowOff>47625</xdr:rowOff>
    </xdr:to>
    <xdr:pic>
      <xdr:nvPicPr>
        <xdr:cNvPr id="3" name="Picture 3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10287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1"/>
  <sheetViews>
    <sheetView tabSelected="1" zoomScalePageLayoutView="0" workbookViewId="0" topLeftCell="L7">
      <selection activeCell="AA8" sqref="AA8"/>
    </sheetView>
  </sheetViews>
  <sheetFormatPr defaultColWidth="8.8515625" defaultRowHeight="12.75"/>
  <cols>
    <col min="1" max="1" width="4.57421875" style="7" customWidth="1"/>
    <col min="2" max="2" width="36.28125" style="7" customWidth="1"/>
    <col min="3" max="3" width="24.57421875" style="7" customWidth="1"/>
    <col min="4" max="4" width="4.7109375" style="7" customWidth="1"/>
    <col min="5" max="7" width="14.7109375" style="24" customWidth="1"/>
    <col min="8" max="8" width="7.140625" style="7" customWidth="1"/>
    <col min="9" max="14" width="10.28125" style="7" customWidth="1"/>
    <col min="15" max="15" width="4.7109375" style="7" customWidth="1"/>
    <col min="16" max="21" width="10.57421875" style="7" customWidth="1"/>
    <col min="22" max="22" width="5.8515625" style="7" customWidth="1"/>
    <col min="23" max="28" width="10.28125" style="7" customWidth="1"/>
    <col min="29" max="16384" width="8.8515625" style="7" customWidth="1"/>
  </cols>
  <sheetData>
    <row r="1" ht="12.75"/>
    <row r="2" spans="5:11" ht="12.75">
      <c r="E2" s="15" t="s">
        <v>107</v>
      </c>
      <c r="F2" s="16"/>
      <c r="G2" s="16" t="s">
        <v>106</v>
      </c>
      <c r="H2" s="17" t="s">
        <v>89</v>
      </c>
      <c r="I2" s="18">
        <v>0.5104166666666666</v>
      </c>
      <c r="J2" s="18">
        <v>0.8020833333333334</v>
      </c>
      <c r="K2" s="18">
        <v>0.9375</v>
      </c>
    </row>
    <row r="3" spans="2:11" ht="12.75">
      <c r="B3" s="19"/>
      <c r="C3" s="20"/>
      <c r="D3" s="20"/>
      <c r="E3" s="21" t="s">
        <v>117</v>
      </c>
      <c r="F3" s="16"/>
      <c r="G3" s="22" t="s">
        <v>90</v>
      </c>
      <c r="H3" s="17"/>
      <c r="I3" s="17"/>
      <c r="J3" s="17"/>
      <c r="K3" s="17"/>
    </row>
    <row r="4" spans="2:11" ht="13.5" customHeight="1">
      <c r="B4" s="19"/>
      <c r="C4" s="20"/>
      <c r="D4" s="20"/>
      <c r="E4" s="23" t="s">
        <v>118</v>
      </c>
      <c r="F4" s="16"/>
      <c r="G4" s="17" t="s">
        <v>91</v>
      </c>
      <c r="H4" s="17"/>
      <c r="I4" s="17"/>
      <c r="J4" s="43"/>
      <c r="K4" s="44"/>
    </row>
    <row r="5" ht="13.5" thickBot="1"/>
    <row r="6" spans="3:28" ht="13.5" thickBot="1">
      <c r="C6" s="25">
        <f ca="1">NOW()</f>
        <v>40681.725324189814</v>
      </c>
      <c r="I6" s="113" t="str">
        <f>$E$2&amp;" del "&amp;$E$3&amp;" "&amp;$E$4&amp;" "&amp;$G$2&amp;" "&amp;$H$2&amp;" "&amp;TEXT(I2,"h.mm")</f>
        <v>Elezioni Provinciali del 15 - 16 Maggio 2011 Affluenze Domenica ore 12.15</v>
      </c>
      <c r="J6" s="114"/>
      <c r="K6" s="114"/>
      <c r="L6" s="114"/>
      <c r="M6" s="114"/>
      <c r="N6" s="115"/>
      <c r="O6" s="6"/>
      <c r="P6" s="113" t="str">
        <f>$E$2&amp;" del "&amp;$E$3&amp;" "&amp;$E$4&amp;" "&amp;$G$2&amp;" "&amp;$H$2&amp;" "&amp;TEXT(J2,"h.mm")</f>
        <v>Elezioni Provinciali del 15 - 16 Maggio 2011 Affluenze Domenica ore 19.15</v>
      </c>
      <c r="Q6" s="114"/>
      <c r="R6" s="114"/>
      <c r="S6" s="114"/>
      <c r="T6" s="114"/>
      <c r="U6" s="115"/>
      <c r="V6" s="6"/>
      <c r="W6" s="113" t="str">
        <f>$E$2&amp;" del "&amp;$E$3&amp;" "&amp;$E$4&amp;" "&amp;$G$2&amp;" "&amp;$H$2&amp;" "&amp;TEXT(K2,"h.mm")</f>
        <v>Elezioni Provinciali del 15 - 16 Maggio 2011 Affluenze Domenica ore 22.30</v>
      </c>
      <c r="X6" s="114"/>
      <c r="Y6" s="114"/>
      <c r="Z6" s="114"/>
      <c r="AA6" s="114"/>
      <c r="AB6" s="115"/>
    </row>
    <row r="7" spans="5:28" ht="12.75">
      <c r="E7" s="26" t="s">
        <v>0</v>
      </c>
      <c r="F7" s="27" t="s">
        <v>0</v>
      </c>
      <c r="G7" s="27" t="s">
        <v>0</v>
      </c>
      <c r="I7" s="28" t="s">
        <v>85</v>
      </c>
      <c r="J7" s="29" t="s">
        <v>86</v>
      </c>
      <c r="K7" s="29" t="s">
        <v>85</v>
      </c>
      <c r="L7" s="29" t="s">
        <v>86</v>
      </c>
      <c r="M7" s="30" t="s">
        <v>85</v>
      </c>
      <c r="N7" s="31" t="s">
        <v>86</v>
      </c>
      <c r="O7" s="6"/>
      <c r="P7" s="28" t="s">
        <v>85</v>
      </c>
      <c r="Q7" s="29" t="s">
        <v>86</v>
      </c>
      <c r="R7" s="29" t="s">
        <v>85</v>
      </c>
      <c r="S7" s="29" t="s">
        <v>86</v>
      </c>
      <c r="T7" s="30" t="s">
        <v>85</v>
      </c>
      <c r="U7" s="31" t="s">
        <v>86</v>
      </c>
      <c r="V7" s="6"/>
      <c r="W7" s="28" t="s">
        <v>85</v>
      </c>
      <c r="X7" s="29" t="s">
        <v>86</v>
      </c>
      <c r="Y7" s="29" t="s">
        <v>85</v>
      </c>
      <c r="Z7" s="29" t="s">
        <v>86</v>
      </c>
      <c r="AA7" s="30" t="s">
        <v>85</v>
      </c>
      <c r="AB7" s="31" t="s">
        <v>86</v>
      </c>
    </row>
    <row r="8" spans="1:28" ht="13.5" thickBot="1">
      <c r="A8" s="32" t="s">
        <v>1</v>
      </c>
      <c r="B8" s="32" t="s">
        <v>2</v>
      </c>
      <c r="C8" s="32" t="s">
        <v>3</v>
      </c>
      <c r="D8" s="32" t="s">
        <v>4</v>
      </c>
      <c r="E8" s="33" t="s">
        <v>5</v>
      </c>
      <c r="F8" s="34" t="s">
        <v>98</v>
      </c>
      <c r="G8" s="34" t="s">
        <v>6</v>
      </c>
      <c r="H8" s="32" t="s">
        <v>1</v>
      </c>
      <c r="I8" s="35" t="s">
        <v>5</v>
      </c>
      <c r="J8" s="36" t="s">
        <v>5</v>
      </c>
      <c r="K8" s="36" t="s">
        <v>98</v>
      </c>
      <c r="L8" s="36" t="s">
        <v>98</v>
      </c>
      <c r="M8" s="37" t="s">
        <v>6</v>
      </c>
      <c r="N8" s="38" t="s">
        <v>6</v>
      </c>
      <c r="O8" s="32" t="s">
        <v>1</v>
      </c>
      <c r="P8" s="35" t="s">
        <v>5</v>
      </c>
      <c r="Q8" s="36" t="s">
        <v>5</v>
      </c>
      <c r="R8" s="36" t="s">
        <v>98</v>
      </c>
      <c r="S8" s="36" t="s">
        <v>98</v>
      </c>
      <c r="T8" s="37" t="s">
        <v>6</v>
      </c>
      <c r="U8" s="38" t="s">
        <v>6</v>
      </c>
      <c r="V8" s="32" t="s">
        <v>1</v>
      </c>
      <c r="W8" s="35" t="s">
        <v>5</v>
      </c>
      <c r="X8" s="36" t="s">
        <v>5</v>
      </c>
      <c r="Y8" s="36" t="s">
        <v>98</v>
      </c>
      <c r="Z8" s="36" t="s">
        <v>98</v>
      </c>
      <c r="AA8" s="37" t="s">
        <v>6</v>
      </c>
      <c r="AB8" s="38" t="s">
        <v>6</v>
      </c>
    </row>
    <row r="9" spans="1:28" ht="12.75">
      <c r="A9" s="6" t="s">
        <v>7</v>
      </c>
      <c r="B9" s="6" t="s">
        <v>119</v>
      </c>
      <c r="C9" s="39" t="s">
        <v>8</v>
      </c>
      <c r="D9" s="6"/>
      <c r="E9" s="79">
        <v>462</v>
      </c>
      <c r="F9" s="79">
        <v>524</v>
      </c>
      <c r="G9" s="2">
        <f aca="true" t="shared" si="0" ref="G9:G40">SUM(E9:F9)</f>
        <v>986</v>
      </c>
      <c r="H9" s="6" t="s">
        <v>7</v>
      </c>
      <c r="I9" s="40"/>
      <c r="J9" s="11">
        <f aca="true" t="shared" si="1" ref="J9:J40">(I9/E9)</f>
        <v>0</v>
      </c>
      <c r="K9" s="40"/>
      <c r="L9" s="11">
        <f aca="true" t="shared" si="2" ref="L9:L41">(K9/F9)</f>
        <v>0</v>
      </c>
      <c r="M9" s="1">
        <v>122</v>
      </c>
      <c r="N9" s="4">
        <f aca="true" t="shared" si="3" ref="N9:N40">(M9/G9)</f>
        <v>0.12373225152129817</v>
      </c>
      <c r="O9" s="6" t="s">
        <v>7</v>
      </c>
      <c r="P9" s="40"/>
      <c r="Q9" s="11" t="e">
        <f aca="true" t="shared" si="4" ref="Q9:Q40">(P9/L9)</f>
        <v>#DIV/0!</v>
      </c>
      <c r="R9" s="40"/>
      <c r="S9" s="11">
        <f aca="true" t="shared" si="5" ref="S9:S58">(R9/M9)</f>
        <v>0</v>
      </c>
      <c r="T9" s="1">
        <v>313</v>
      </c>
      <c r="U9" s="4">
        <f>(T9/G9)</f>
        <v>0.3174442190669371</v>
      </c>
      <c r="V9" s="6" t="s">
        <v>7</v>
      </c>
      <c r="W9" s="40"/>
      <c r="X9" s="11" t="e">
        <f aca="true" t="shared" si="6" ref="X9:X40">(W9/S9)</f>
        <v>#DIV/0!</v>
      </c>
      <c r="Y9" s="40"/>
      <c r="Z9" s="11">
        <f aca="true" t="shared" si="7" ref="Z9:Z58">(Y9/T9)</f>
        <v>0</v>
      </c>
      <c r="AA9" s="1">
        <v>376</v>
      </c>
      <c r="AB9" s="4">
        <f>(AA9/G9)</f>
        <v>0.3813387423935091</v>
      </c>
    </row>
    <row r="10" spans="1:28" ht="12.75">
      <c r="A10" s="6" t="s">
        <v>9</v>
      </c>
      <c r="B10" s="6" t="s">
        <v>119</v>
      </c>
      <c r="C10" s="39" t="s">
        <v>8</v>
      </c>
      <c r="D10" s="6"/>
      <c r="E10" s="79">
        <v>289</v>
      </c>
      <c r="F10" s="79">
        <v>465</v>
      </c>
      <c r="G10" s="2">
        <f t="shared" si="0"/>
        <v>754</v>
      </c>
      <c r="H10" s="6" t="s">
        <v>9</v>
      </c>
      <c r="I10" s="40"/>
      <c r="J10" s="11">
        <f t="shared" si="1"/>
        <v>0</v>
      </c>
      <c r="K10" s="40"/>
      <c r="L10" s="11">
        <f t="shared" si="2"/>
        <v>0</v>
      </c>
      <c r="M10" s="1">
        <v>105</v>
      </c>
      <c r="N10" s="4">
        <f t="shared" si="3"/>
        <v>0.13925729442970822</v>
      </c>
      <c r="O10" s="6" t="s">
        <v>9</v>
      </c>
      <c r="P10" s="40"/>
      <c r="Q10" s="11" t="e">
        <f t="shared" si="4"/>
        <v>#DIV/0!</v>
      </c>
      <c r="R10" s="40"/>
      <c r="S10" s="11">
        <f t="shared" si="5"/>
        <v>0</v>
      </c>
      <c r="T10" s="1">
        <v>231</v>
      </c>
      <c r="U10" s="4">
        <f>(T10/G10)</f>
        <v>0.3063660477453581</v>
      </c>
      <c r="V10" s="6" t="s">
        <v>9</v>
      </c>
      <c r="W10" s="40"/>
      <c r="X10" s="11" t="e">
        <f t="shared" si="6"/>
        <v>#DIV/0!</v>
      </c>
      <c r="Y10" s="40"/>
      <c r="Z10" s="11">
        <f t="shared" si="7"/>
        <v>0</v>
      </c>
      <c r="AA10" s="1">
        <v>292</v>
      </c>
      <c r="AB10" s="4">
        <f aca="true" t="shared" si="8" ref="AB10:AB58">(AA10/G10)</f>
        <v>0.38726790450928383</v>
      </c>
    </row>
    <row r="11" spans="1:28" ht="12.75">
      <c r="A11" s="6" t="s">
        <v>10</v>
      </c>
      <c r="B11" s="6" t="s">
        <v>19</v>
      </c>
      <c r="C11" s="6" t="s">
        <v>20</v>
      </c>
      <c r="D11" s="6"/>
      <c r="E11" s="79">
        <v>372</v>
      </c>
      <c r="F11" s="79">
        <v>388</v>
      </c>
      <c r="G11" s="2">
        <f t="shared" si="0"/>
        <v>760</v>
      </c>
      <c r="H11" s="6" t="s">
        <v>10</v>
      </c>
      <c r="I11" s="40"/>
      <c r="J11" s="11">
        <f t="shared" si="1"/>
        <v>0</v>
      </c>
      <c r="K11" s="40"/>
      <c r="L11" s="11">
        <f t="shared" si="2"/>
        <v>0</v>
      </c>
      <c r="M11" s="1">
        <v>73</v>
      </c>
      <c r="N11" s="4">
        <f t="shared" si="3"/>
        <v>0.09605263157894736</v>
      </c>
      <c r="O11" s="6" t="s">
        <v>10</v>
      </c>
      <c r="P11" s="40"/>
      <c r="Q11" s="11" t="e">
        <f t="shared" si="4"/>
        <v>#DIV/0!</v>
      </c>
      <c r="R11" s="40"/>
      <c r="S11" s="11">
        <f t="shared" si="5"/>
        <v>0</v>
      </c>
      <c r="T11" s="1">
        <v>180</v>
      </c>
      <c r="U11" s="4">
        <f aca="true" t="shared" si="9" ref="U11:U58">(T11/G11)</f>
        <v>0.23684210526315788</v>
      </c>
      <c r="V11" s="6" t="s">
        <v>10</v>
      </c>
      <c r="W11" s="40"/>
      <c r="X11" s="11" t="e">
        <f t="shared" si="6"/>
        <v>#DIV/0!</v>
      </c>
      <c r="Y11" s="40"/>
      <c r="Z11" s="11">
        <f t="shared" si="7"/>
        <v>0</v>
      </c>
      <c r="AA11" s="1">
        <v>225</v>
      </c>
      <c r="AB11" s="4">
        <f t="shared" si="8"/>
        <v>0.29605263157894735</v>
      </c>
    </row>
    <row r="12" spans="1:28" ht="12.75">
      <c r="A12" s="6" t="s">
        <v>12</v>
      </c>
      <c r="B12" s="6" t="s">
        <v>13</v>
      </c>
      <c r="C12" s="6" t="s">
        <v>14</v>
      </c>
      <c r="D12" s="6">
        <v>48</v>
      </c>
      <c r="E12" s="79">
        <v>361</v>
      </c>
      <c r="F12" s="79">
        <v>412</v>
      </c>
      <c r="G12" s="2">
        <f t="shared" si="0"/>
        <v>773</v>
      </c>
      <c r="H12" s="6" t="s">
        <v>12</v>
      </c>
      <c r="I12" s="40"/>
      <c r="J12" s="11">
        <f t="shared" si="1"/>
        <v>0</v>
      </c>
      <c r="K12" s="40"/>
      <c r="L12" s="11">
        <f t="shared" si="2"/>
        <v>0</v>
      </c>
      <c r="M12" s="1">
        <v>81</v>
      </c>
      <c r="N12" s="4">
        <f t="shared" si="3"/>
        <v>0.10478654592496765</v>
      </c>
      <c r="O12" s="6" t="s">
        <v>12</v>
      </c>
      <c r="P12" s="40"/>
      <c r="Q12" s="11" t="e">
        <f t="shared" si="4"/>
        <v>#DIV/0!</v>
      </c>
      <c r="R12" s="40"/>
      <c r="S12" s="11">
        <f t="shared" si="5"/>
        <v>0</v>
      </c>
      <c r="T12" s="1">
        <v>246</v>
      </c>
      <c r="U12" s="4">
        <f t="shared" si="9"/>
        <v>0.3182406209573092</v>
      </c>
      <c r="V12" s="6" t="s">
        <v>12</v>
      </c>
      <c r="W12" s="40"/>
      <c r="X12" s="11" t="e">
        <f t="shared" si="6"/>
        <v>#DIV/0!</v>
      </c>
      <c r="Y12" s="40"/>
      <c r="Z12" s="11">
        <f t="shared" si="7"/>
        <v>0</v>
      </c>
      <c r="AA12" s="1">
        <v>325</v>
      </c>
      <c r="AB12" s="4">
        <f t="shared" si="8"/>
        <v>0.4204398447606727</v>
      </c>
    </row>
    <row r="13" spans="1:28" ht="12.75">
      <c r="A13" s="6" t="s">
        <v>15</v>
      </c>
      <c r="B13" s="6" t="s">
        <v>13</v>
      </c>
      <c r="C13" s="6" t="s">
        <v>14</v>
      </c>
      <c r="D13" s="6">
        <v>48</v>
      </c>
      <c r="E13" s="79">
        <v>329</v>
      </c>
      <c r="F13" s="79">
        <v>370</v>
      </c>
      <c r="G13" s="2">
        <f t="shared" si="0"/>
        <v>699</v>
      </c>
      <c r="H13" s="6" t="s">
        <v>15</v>
      </c>
      <c r="I13" s="40"/>
      <c r="J13" s="11">
        <f t="shared" si="1"/>
        <v>0</v>
      </c>
      <c r="K13" s="40"/>
      <c r="L13" s="11">
        <f t="shared" si="2"/>
        <v>0</v>
      </c>
      <c r="M13" s="1">
        <v>78</v>
      </c>
      <c r="N13" s="4">
        <f t="shared" si="3"/>
        <v>0.11158798283261803</v>
      </c>
      <c r="O13" s="6" t="s">
        <v>15</v>
      </c>
      <c r="P13" s="40"/>
      <c r="Q13" s="11" t="e">
        <f t="shared" si="4"/>
        <v>#DIV/0!</v>
      </c>
      <c r="R13" s="40"/>
      <c r="S13" s="11">
        <f t="shared" si="5"/>
        <v>0</v>
      </c>
      <c r="T13" s="1">
        <v>226</v>
      </c>
      <c r="U13" s="4">
        <f t="shared" si="9"/>
        <v>0.32331902718168815</v>
      </c>
      <c r="V13" s="6" t="s">
        <v>15</v>
      </c>
      <c r="W13" s="40"/>
      <c r="X13" s="11" t="e">
        <f t="shared" si="6"/>
        <v>#DIV/0!</v>
      </c>
      <c r="Y13" s="40"/>
      <c r="Z13" s="11">
        <f t="shared" si="7"/>
        <v>0</v>
      </c>
      <c r="AA13" s="1">
        <v>277</v>
      </c>
      <c r="AB13" s="4">
        <f t="shared" si="8"/>
        <v>0.39628040057224606</v>
      </c>
    </row>
    <row r="14" spans="1:28" ht="12.75">
      <c r="A14" s="6" t="s">
        <v>16</v>
      </c>
      <c r="B14" s="6" t="s">
        <v>13</v>
      </c>
      <c r="C14" s="6" t="s">
        <v>14</v>
      </c>
      <c r="D14" s="6">
        <v>48</v>
      </c>
      <c r="E14" s="79">
        <v>391</v>
      </c>
      <c r="F14" s="79">
        <v>418</v>
      </c>
      <c r="G14" s="2">
        <f t="shared" si="0"/>
        <v>809</v>
      </c>
      <c r="H14" s="6" t="s">
        <v>16</v>
      </c>
      <c r="I14" s="40"/>
      <c r="J14" s="11">
        <f t="shared" si="1"/>
        <v>0</v>
      </c>
      <c r="K14" s="40"/>
      <c r="L14" s="11">
        <f t="shared" si="2"/>
        <v>0</v>
      </c>
      <c r="M14" s="1">
        <v>96</v>
      </c>
      <c r="N14" s="4">
        <f t="shared" si="3"/>
        <v>0.11866501854140915</v>
      </c>
      <c r="O14" s="6" t="s">
        <v>16</v>
      </c>
      <c r="P14" s="40"/>
      <c r="Q14" s="11" t="e">
        <f t="shared" si="4"/>
        <v>#DIV/0!</v>
      </c>
      <c r="R14" s="40"/>
      <c r="S14" s="11">
        <f t="shared" si="5"/>
        <v>0</v>
      </c>
      <c r="T14" s="1">
        <v>262</v>
      </c>
      <c r="U14" s="4">
        <f t="shared" si="9"/>
        <v>0.3238566131025958</v>
      </c>
      <c r="V14" s="6" t="s">
        <v>16</v>
      </c>
      <c r="W14" s="40"/>
      <c r="X14" s="11" t="e">
        <f t="shared" si="6"/>
        <v>#DIV/0!</v>
      </c>
      <c r="Y14" s="40"/>
      <c r="Z14" s="11">
        <f t="shared" si="7"/>
        <v>0</v>
      </c>
      <c r="AA14" s="1">
        <v>343</v>
      </c>
      <c r="AB14" s="4">
        <f t="shared" si="8"/>
        <v>0.42398022249690975</v>
      </c>
    </row>
    <row r="15" spans="1:28" ht="12.75">
      <c r="A15" s="6" t="s">
        <v>17</v>
      </c>
      <c r="B15" s="6" t="s">
        <v>13</v>
      </c>
      <c r="C15" s="6" t="s">
        <v>14</v>
      </c>
      <c r="D15" s="6">
        <v>48</v>
      </c>
      <c r="E15" s="79">
        <v>352</v>
      </c>
      <c r="F15" s="79">
        <v>393</v>
      </c>
      <c r="G15" s="2">
        <f t="shared" si="0"/>
        <v>745</v>
      </c>
      <c r="H15" s="6" t="s">
        <v>17</v>
      </c>
      <c r="I15" s="40"/>
      <c r="J15" s="11">
        <f t="shared" si="1"/>
        <v>0</v>
      </c>
      <c r="K15" s="40"/>
      <c r="L15" s="11">
        <f t="shared" si="2"/>
        <v>0</v>
      </c>
      <c r="M15" s="1">
        <v>106</v>
      </c>
      <c r="N15" s="4">
        <f t="shared" si="3"/>
        <v>0.14228187919463087</v>
      </c>
      <c r="O15" s="6" t="s">
        <v>17</v>
      </c>
      <c r="P15" s="40"/>
      <c r="Q15" s="11" t="e">
        <f t="shared" si="4"/>
        <v>#DIV/0!</v>
      </c>
      <c r="R15" s="40"/>
      <c r="S15" s="11">
        <f t="shared" si="5"/>
        <v>0</v>
      </c>
      <c r="T15" s="1">
        <v>273</v>
      </c>
      <c r="U15" s="4">
        <f t="shared" si="9"/>
        <v>0.36644295302013424</v>
      </c>
      <c r="V15" s="6" t="s">
        <v>17</v>
      </c>
      <c r="W15" s="40"/>
      <c r="X15" s="11" t="e">
        <f t="shared" si="6"/>
        <v>#DIV/0!</v>
      </c>
      <c r="Y15" s="40"/>
      <c r="Z15" s="11">
        <f t="shared" si="7"/>
        <v>0</v>
      </c>
      <c r="AA15" s="1">
        <v>340</v>
      </c>
      <c r="AB15" s="4">
        <f t="shared" si="8"/>
        <v>0.4563758389261745</v>
      </c>
    </row>
    <row r="16" spans="1:28" ht="12.75">
      <c r="A16" s="6" t="s">
        <v>18</v>
      </c>
      <c r="B16" s="6" t="s">
        <v>19</v>
      </c>
      <c r="C16" s="6" t="s">
        <v>20</v>
      </c>
      <c r="D16" s="6"/>
      <c r="E16" s="79">
        <v>368</v>
      </c>
      <c r="F16" s="79">
        <v>381</v>
      </c>
      <c r="G16" s="2">
        <f t="shared" si="0"/>
        <v>749</v>
      </c>
      <c r="H16" s="6" t="s">
        <v>18</v>
      </c>
      <c r="I16" s="40"/>
      <c r="J16" s="11">
        <f t="shared" si="1"/>
        <v>0</v>
      </c>
      <c r="K16" s="40"/>
      <c r="L16" s="11">
        <f t="shared" si="2"/>
        <v>0</v>
      </c>
      <c r="M16" s="1">
        <v>99</v>
      </c>
      <c r="N16" s="4">
        <f t="shared" si="3"/>
        <v>0.1321762349799733</v>
      </c>
      <c r="O16" s="6" t="s">
        <v>18</v>
      </c>
      <c r="P16" s="40"/>
      <c r="Q16" s="11" t="e">
        <f t="shared" si="4"/>
        <v>#DIV/0!</v>
      </c>
      <c r="R16" s="40"/>
      <c r="S16" s="11">
        <f t="shared" si="5"/>
        <v>0</v>
      </c>
      <c r="T16" s="1">
        <v>251</v>
      </c>
      <c r="U16" s="4">
        <f t="shared" si="9"/>
        <v>0.33511348464619495</v>
      </c>
      <c r="V16" s="6" t="s">
        <v>18</v>
      </c>
      <c r="W16" s="40"/>
      <c r="X16" s="11" t="e">
        <f t="shared" si="6"/>
        <v>#DIV/0!</v>
      </c>
      <c r="Y16" s="40"/>
      <c r="Z16" s="11">
        <f t="shared" si="7"/>
        <v>0</v>
      </c>
      <c r="AA16" s="1">
        <v>320</v>
      </c>
      <c r="AB16" s="4">
        <f t="shared" si="8"/>
        <v>0.4272363150867824</v>
      </c>
    </row>
    <row r="17" spans="1:28" ht="12.75">
      <c r="A17" s="6" t="s">
        <v>21</v>
      </c>
      <c r="B17" s="6" t="s">
        <v>22</v>
      </c>
      <c r="C17" s="6" t="s">
        <v>23</v>
      </c>
      <c r="D17" s="6"/>
      <c r="E17" s="79">
        <v>447</v>
      </c>
      <c r="F17" s="79">
        <v>492</v>
      </c>
      <c r="G17" s="2">
        <f t="shared" si="0"/>
        <v>939</v>
      </c>
      <c r="H17" s="6" t="s">
        <v>21</v>
      </c>
      <c r="I17" s="40"/>
      <c r="J17" s="11">
        <f t="shared" si="1"/>
        <v>0</v>
      </c>
      <c r="K17" s="40"/>
      <c r="L17" s="11">
        <f t="shared" si="2"/>
        <v>0</v>
      </c>
      <c r="M17" s="1">
        <v>128</v>
      </c>
      <c r="N17" s="4">
        <f t="shared" si="3"/>
        <v>0.13631522896698617</v>
      </c>
      <c r="O17" s="6" t="s">
        <v>21</v>
      </c>
      <c r="P17" s="40"/>
      <c r="Q17" s="11" t="e">
        <f t="shared" si="4"/>
        <v>#DIV/0!</v>
      </c>
      <c r="R17" s="40"/>
      <c r="S17" s="11">
        <f t="shared" si="5"/>
        <v>0</v>
      </c>
      <c r="T17" s="1">
        <v>314</v>
      </c>
      <c r="U17" s="4">
        <f t="shared" si="9"/>
        <v>0.3343982960596379</v>
      </c>
      <c r="V17" s="6" t="s">
        <v>21</v>
      </c>
      <c r="W17" s="40"/>
      <c r="X17" s="11" t="e">
        <f t="shared" si="6"/>
        <v>#DIV/0!</v>
      </c>
      <c r="Y17" s="40"/>
      <c r="Z17" s="11">
        <f t="shared" si="7"/>
        <v>0</v>
      </c>
      <c r="AA17" s="1">
        <v>389</v>
      </c>
      <c r="AB17" s="4">
        <f t="shared" si="8"/>
        <v>0.4142705005324814</v>
      </c>
    </row>
    <row r="18" spans="1:28" ht="12.75">
      <c r="A18" s="6" t="s">
        <v>24</v>
      </c>
      <c r="B18" s="6" t="s">
        <v>25</v>
      </c>
      <c r="C18" s="6" t="s">
        <v>26</v>
      </c>
      <c r="D18" s="6"/>
      <c r="E18" s="79">
        <v>393</v>
      </c>
      <c r="F18" s="79">
        <v>466</v>
      </c>
      <c r="G18" s="2">
        <f t="shared" si="0"/>
        <v>859</v>
      </c>
      <c r="H18" s="6" t="s">
        <v>24</v>
      </c>
      <c r="I18" s="40"/>
      <c r="J18" s="11">
        <f t="shared" si="1"/>
        <v>0</v>
      </c>
      <c r="K18" s="40"/>
      <c r="L18" s="11">
        <f t="shared" si="2"/>
        <v>0</v>
      </c>
      <c r="M18" s="1">
        <v>129</v>
      </c>
      <c r="N18" s="4">
        <f t="shared" si="3"/>
        <v>0.15017462165308498</v>
      </c>
      <c r="O18" s="6" t="s">
        <v>24</v>
      </c>
      <c r="P18" s="40"/>
      <c r="Q18" s="11" t="e">
        <f t="shared" si="4"/>
        <v>#DIV/0!</v>
      </c>
      <c r="R18" s="40"/>
      <c r="S18" s="11">
        <f t="shared" si="5"/>
        <v>0</v>
      </c>
      <c r="T18" s="1">
        <v>308</v>
      </c>
      <c r="U18" s="4">
        <f t="shared" si="9"/>
        <v>0.3585564610011641</v>
      </c>
      <c r="V18" s="6" t="s">
        <v>24</v>
      </c>
      <c r="W18" s="40"/>
      <c r="X18" s="11" t="e">
        <f t="shared" si="6"/>
        <v>#DIV/0!</v>
      </c>
      <c r="Y18" s="40"/>
      <c r="Z18" s="11">
        <f t="shared" si="7"/>
        <v>0</v>
      </c>
      <c r="AA18" s="1">
        <v>387</v>
      </c>
      <c r="AB18" s="4">
        <f t="shared" si="8"/>
        <v>0.45052386495925495</v>
      </c>
    </row>
    <row r="19" spans="1:28" ht="12.75">
      <c r="A19" s="6" t="s">
        <v>27</v>
      </c>
      <c r="B19" s="6" t="s">
        <v>25</v>
      </c>
      <c r="C19" s="6" t="s">
        <v>26</v>
      </c>
      <c r="D19" s="6"/>
      <c r="E19" s="79">
        <v>365</v>
      </c>
      <c r="F19" s="79">
        <v>474</v>
      </c>
      <c r="G19" s="2">
        <f t="shared" si="0"/>
        <v>839</v>
      </c>
      <c r="H19" s="6" t="s">
        <v>27</v>
      </c>
      <c r="I19" s="40"/>
      <c r="J19" s="11">
        <f t="shared" si="1"/>
        <v>0</v>
      </c>
      <c r="K19" s="40"/>
      <c r="L19" s="11">
        <f t="shared" si="2"/>
        <v>0</v>
      </c>
      <c r="M19" s="1">
        <v>100</v>
      </c>
      <c r="N19" s="4">
        <f t="shared" si="3"/>
        <v>0.11918951132300358</v>
      </c>
      <c r="O19" s="6" t="s">
        <v>27</v>
      </c>
      <c r="P19" s="40"/>
      <c r="Q19" s="11" t="e">
        <f t="shared" si="4"/>
        <v>#DIV/0!</v>
      </c>
      <c r="R19" s="40"/>
      <c r="S19" s="11">
        <f t="shared" si="5"/>
        <v>0</v>
      </c>
      <c r="T19" s="1">
        <v>246</v>
      </c>
      <c r="U19" s="4">
        <f t="shared" si="9"/>
        <v>0.2932061978545888</v>
      </c>
      <c r="V19" s="6" t="s">
        <v>27</v>
      </c>
      <c r="W19" s="40"/>
      <c r="X19" s="11" t="e">
        <f t="shared" si="6"/>
        <v>#DIV/0!</v>
      </c>
      <c r="Y19" s="40"/>
      <c r="Z19" s="11">
        <f t="shared" si="7"/>
        <v>0</v>
      </c>
      <c r="AA19" s="1">
        <v>328</v>
      </c>
      <c r="AB19" s="4">
        <f t="shared" si="8"/>
        <v>0.3909415971394517</v>
      </c>
    </row>
    <row r="20" spans="1:28" ht="12.75">
      <c r="A20" s="6" t="s">
        <v>28</v>
      </c>
      <c r="B20" s="6" t="s">
        <v>25</v>
      </c>
      <c r="C20" s="6" t="s">
        <v>26</v>
      </c>
      <c r="D20" s="6"/>
      <c r="E20" s="79">
        <v>408</v>
      </c>
      <c r="F20" s="79">
        <v>472</v>
      </c>
      <c r="G20" s="2">
        <f t="shared" si="0"/>
        <v>880</v>
      </c>
      <c r="H20" s="6" t="s">
        <v>28</v>
      </c>
      <c r="I20" s="40"/>
      <c r="J20" s="11">
        <f t="shared" si="1"/>
        <v>0</v>
      </c>
      <c r="K20" s="40"/>
      <c r="L20" s="11">
        <f t="shared" si="2"/>
        <v>0</v>
      </c>
      <c r="M20" s="1">
        <v>119</v>
      </c>
      <c r="N20" s="4">
        <f t="shared" si="3"/>
        <v>0.13522727272727272</v>
      </c>
      <c r="O20" s="6" t="s">
        <v>28</v>
      </c>
      <c r="P20" s="40"/>
      <c r="Q20" s="11" t="e">
        <f t="shared" si="4"/>
        <v>#DIV/0!</v>
      </c>
      <c r="R20" s="40"/>
      <c r="S20" s="11">
        <f t="shared" si="5"/>
        <v>0</v>
      </c>
      <c r="T20" s="1">
        <v>322</v>
      </c>
      <c r="U20" s="4">
        <f t="shared" si="9"/>
        <v>0.3659090909090909</v>
      </c>
      <c r="V20" s="6" t="s">
        <v>28</v>
      </c>
      <c r="W20" s="40"/>
      <c r="X20" s="11" t="e">
        <f t="shared" si="6"/>
        <v>#DIV/0!</v>
      </c>
      <c r="Y20" s="40"/>
      <c r="Z20" s="11">
        <f t="shared" si="7"/>
        <v>0</v>
      </c>
      <c r="AA20" s="1">
        <v>367</v>
      </c>
      <c r="AB20" s="4">
        <f t="shared" si="8"/>
        <v>0.41704545454545455</v>
      </c>
    </row>
    <row r="21" spans="1:28" ht="12.75">
      <c r="A21" s="6" t="s">
        <v>29</v>
      </c>
      <c r="B21" s="6" t="s">
        <v>30</v>
      </c>
      <c r="C21" s="6" t="s">
        <v>31</v>
      </c>
      <c r="D21" s="6">
        <v>6</v>
      </c>
      <c r="E21" s="79">
        <v>321</v>
      </c>
      <c r="F21" s="79">
        <v>450</v>
      </c>
      <c r="G21" s="2">
        <f t="shared" si="0"/>
        <v>771</v>
      </c>
      <c r="H21" s="6" t="s">
        <v>29</v>
      </c>
      <c r="I21" s="40"/>
      <c r="J21" s="11">
        <f t="shared" si="1"/>
        <v>0</v>
      </c>
      <c r="K21" s="40"/>
      <c r="L21" s="11">
        <f t="shared" si="2"/>
        <v>0</v>
      </c>
      <c r="M21" s="1">
        <v>96</v>
      </c>
      <c r="N21" s="4">
        <f t="shared" si="3"/>
        <v>0.1245136186770428</v>
      </c>
      <c r="O21" s="6" t="s">
        <v>29</v>
      </c>
      <c r="P21" s="40"/>
      <c r="Q21" s="11" t="e">
        <f t="shared" si="4"/>
        <v>#DIV/0!</v>
      </c>
      <c r="R21" s="40"/>
      <c r="S21" s="11">
        <f t="shared" si="5"/>
        <v>0</v>
      </c>
      <c r="T21" s="1">
        <v>252</v>
      </c>
      <c r="U21" s="4">
        <f t="shared" si="9"/>
        <v>0.32684824902723736</v>
      </c>
      <c r="V21" s="6" t="s">
        <v>29</v>
      </c>
      <c r="W21" s="40"/>
      <c r="X21" s="11" t="e">
        <f t="shared" si="6"/>
        <v>#DIV/0!</v>
      </c>
      <c r="Y21" s="40"/>
      <c r="Z21" s="11">
        <f t="shared" si="7"/>
        <v>0</v>
      </c>
      <c r="AA21" s="1">
        <v>308</v>
      </c>
      <c r="AB21" s="4">
        <f t="shared" si="8"/>
        <v>0.39948119325551235</v>
      </c>
    </row>
    <row r="22" spans="1:28" ht="12.75">
      <c r="A22" s="6" t="s">
        <v>32</v>
      </c>
      <c r="B22" s="6" t="s">
        <v>30</v>
      </c>
      <c r="C22" s="6" t="s">
        <v>31</v>
      </c>
      <c r="D22" s="6" t="s">
        <v>33</v>
      </c>
      <c r="E22" s="79">
        <v>365</v>
      </c>
      <c r="F22" s="79">
        <v>463</v>
      </c>
      <c r="G22" s="2">
        <f t="shared" si="0"/>
        <v>828</v>
      </c>
      <c r="H22" s="6" t="s">
        <v>32</v>
      </c>
      <c r="I22" s="40"/>
      <c r="J22" s="11">
        <f t="shared" si="1"/>
        <v>0</v>
      </c>
      <c r="K22" s="40"/>
      <c r="L22" s="11">
        <f t="shared" si="2"/>
        <v>0</v>
      </c>
      <c r="M22" s="1">
        <v>109</v>
      </c>
      <c r="N22" s="4">
        <f t="shared" si="3"/>
        <v>0.1316425120772947</v>
      </c>
      <c r="O22" s="6" t="s">
        <v>32</v>
      </c>
      <c r="P22" s="40"/>
      <c r="Q22" s="11" t="e">
        <f t="shared" si="4"/>
        <v>#DIV/0!</v>
      </c>
      <c r="R22" s="40"/>
      <c r="S22" s="11">
        <f t="shared" si="5"/>
        <v>0</v>
      </c>
      <c r="T22" s="1">
        <v>279</v>
      </c>
      <c r="U22" s="4">
        <f t="shared" si="9"/>
        <v>0.33695652173913043</v>
      </c>
      <c r="V22" s="6" t="s">
        <v>32</v>
      </c>
      <c r="W22" s="40"/>
      <c r="X22" s="11" t="e">
        <f t="shared" si="6"/>
        <v>#DIV/0!</v>
      </c>
      <c r="Y22" s="40"/>
      <c r="Z22" s="11">
        <f t="shared" si="7"/>
        <v>0</v>
      </c>
      <c r="AA22" s="1">
        <v>375</v>
      </c>
      <c r="AB22" s="4">
        <f t="shared" si="8"/>
        <v>0.4528985507246377</v>
      </c>
    </row>
    <row r="23" spans="1:28" ht="12.75">
      <c r="A23" s="6" t="s">
        <v>11</v>
      </c>
      <c r="B23" s="6" t="s">
        <v>30</v>
      </c>
      <c r="C23" s="6" t="s">
        <v>31</v>
      </c>
      <c r="D23" s="6" t="s">
        <v>33</v>
      </c>
      <c r="E23" s="79">
        <v>337</v>
      </c>
      <c r="F23" s="79">
        <v>397</v>
      </c>
      <c r="G23" s="2">
        <f t="shared" si="0"/>
        <v>734</v>
      </c>
      <c r="H23" s="6" t="s">
        <v>11</v>
      </c>
      <c r="I23" s="40"/>
      <c r="J23" s="11">
        <f t="shared" si="1"/>
        <v>0</v>
      </c>
      <c r="K23" s="40"/>
      <c r="L23" s="11">
        <f t="shared" si="2"/>
        <v>0</v>
      </c>
      <c r="M23" s="1">
        <v>127</v>
      </c>
      <c r="N23" s="4">
        <f t="shared" si="3"/>
        <v>0.17302452316076294</v>
      </c>
      <c r="O23" s="6" t="s">
        <v>11</v>
      </c>
      <c r="P23" s="40"/>
      <c r="Q23" s="11" t="e">
        <f t="shared" si="4"/>
        <v>#DIV/0!</v>
      </c>
      <c r="R23" s="40"/>
      <c r="S23" s="11">
        <f t="shared" si="5"/>
        <v>0</v>
      </c>
      <c r="T23" s="1">
        <v>258</v>
      </c>
      <c r="U23" s="4">
        <f t="shared" si="9"/>
        <v>0.35149863760217986</v>
      </c>
      <c r="V23" s="6" t="s">
        <v>11</v>
      </c>
      <c r="W23" s="40"/>
      <c r="X23" s="11" t="e">
        <f t="shared" si="6"/>
        <v>#DIV/0!</v>
      </c>
      <c r="Y23" s="40"/>
      <c r="Z23" s="11">
        <f t="shared" si="7"/>
        <v>0</v>
      </c>
      <c r="AA23" s="1">
        <v>325</v>
      </c>
      <c r="AB23" s="4">
        <f t="shared" si="8"/>
        <v>0.4427792915531335</v>
      </c>
    </row>
    <row r="24" spans="1:28" ht="12.75">
      <c r="A24" s="6" t="s">
        <v>34</v>
      </c>
      <c r="B24" s="6" t="s">
        <v>30</v>
      </c>
      <c r="C24" s="6" t="s">
        <v>31</v>
      </c>
      <c r="D24" s="6">
        <v>6</v>
      </c>
      <c r="E24" s="79">
        <v>338</v>
      </c>
      <c r="F24" s="79">
        <v>420</v>
      </c>
      <c r="G24" s="2">
        <f t="shared" si="0"/>
        <v>758</v>
      </c>
      <c r="H24" s="6" t="s">
        <v>34</v>
      </c>
      <c r="I24" s="40"/>
      <c r="J24" s="11">
        <f t="shared" si="1"/>
        <v>0</v>
      </c>
      <c r="K24" s="40"/>
      <c r="L24" s="11">
        <f t="shared" si="2"/>
        <v>0</v>
      </c>
      <c r="M24" s="1">
        <v>126</v>
      </c>
      <c r="N24" s="4">
        <f t="shared" si="3"/>
        <v>0.1662269129287599</v>
      </c>
      <c r="O24" s="6" t="s">
        <v>34</v>
      </c>
      <c r="P24" s="40"/>
      <c r="Q24" s="11" t="e">
        <f t="shared" si="4"/>
        <v>#DIV/0!</v>
      </c>
      <c r="R24" s="40"/>
      <c r="S24" s="11">
        <f t="shared" si="5"/>
        <v>0</v>
      </c>
      <c r="T24" s="1">
        <v>307</v>
      </c>
      <c r="U24" s="4">
        <f t="shared" si="9"/>
        <v>0.4050131926121372</v>
      </c>
      <c r="V24" s="6" t="s">
        <v>34</v>
      </c>
      <c r="W24" s="40"/>
      <c r="X24" s="11" t="e">
        <f t="shared" si="6"/>
        <v>#DIV/0!</v>
      </c>
      <c r="Y24" s="40"/>
      <c r="Z24" s="11">
        <f t="shared" si="7"/>
        <v>0</v>
      </c>
      <c r="AA24" s="1">
        <v>362</v>
      </c>
      <c r="AB24" s="4">
        <f t="shared" si="8"/>
        <v>0.47757255936675463</v>
      </c>
    </row>
    <row r="25" spans="1:28" ht="12.75">
      <c r="A25" s="6" t="s">
        <v>35</v>
      </c>
      <c r="B25" s="6" t="s">
        <v>30</v>
      </c>
      <c r="C25" s="6" t="s">
        <v>31</v>
      </c>
      <c r="D25" s="6">
        <v>6</v>
      </c>
      <c r="E25" s="79">
        <v>324</v>
      </c>
      <c r="F25" s="79">
        <v>380</v>
      </c>
      <c r="G25" s="2">
        <f t="shared" si="0"/>
        <v>704</v>
      </c>
      <c r="H25" s="6" t="s">
        <v>35</v>
      </c>
      <c r="I25" s="40"/>
      <c r="J25" s="11">
        <f t="shared" si="1"/>
        <v>0</v>
      </c>
      <c r="K25" s="40"/>
      <c r="L25" s="11">
        <f t="shared" si="2"/>
        <v>0</v>
      </c>
      <c r="M25" s="1">
        <v>109</v>
      </c>
      <c r="N25" s="4">
        <f t="shared" si="3"/>
        <v>0.15482954545454544</v>
      </c>
      <c r="O25" s="6" t="s">
        <v>35</v>
      </c>
      <c r="P25" s="40"/>
      <c r="Q25" s="11" t="e">
        <f t="shared" si="4"/>
        <v>#DIV/0!</v>
      </c>
      <c r="R25" s="40"/>
      <c r="S25" s="11">
        <f t="shared" si="5"/>
        <v>0</v>
      </c>
      <c r="T25" s="1">
        <v>267</v>
      </c>
      <c r="U25" s="4">
        <f t="shared" si="9"/>
        <v>0.37926136363636365</v>
      </c>
      <c r="V25" s="6" t="s">
        <v>35</v>
      </c>
      <c r="W25" s="40"/>
      <c r="X25" s="11" t="e">
        <f t="shared" si="6"/>
        <v>#DIV/0!</v>
      </c>
      <c r="Y25" s="40"/>
      <c r="Z25" s="11">
        <f t="shared" si="7"/>
        <v>0</v>
      </c>
      <c r="AA25" s="1">
        <v>340</v>
      </c>
      <c r="AB25" s="4">
        <f t="shared" si="8"/>
        <v>0.48295454545454547</v>
      </c>
    </row>
    <row r="26" spans="1:28" ht="12.75">
      <c r="A26" s="6" t="s">
        <v>36</v>
      </c>
      <c r="B26" s="6" t="s">
        <v>93</v>
      </c>
      <c r="C26" s="6" t="s">
        <v>37</v>
      </c>
      <c r="D26" s="6"/>
      <c r="E26" s="79">
        <v>344</v>
      </c>
      <c r="F26" s="79">
        <v>385</v>
      </c>
      <c r="G26" s="2">
        <f t="shared" si="0"/>
        <v>729</v>
      </c>
      <c r="H26" s="6" t="s">
        <v>36</v>
      </c>
      <c r="I26" s="40"/>
      <c r="J26" s="11">
        <f t="shared" si="1"/>
        <v>0</v>
      </c>
      <c r="K26" s="40"/>
      <c r="L26" s="11">
        <f t="shared" si="2"/>
        <v>0</v>
      </c>
      <c r="M26" s="1">
        <v>87</v>
      </c>
      <c r="N26" s="4">
        <f t="shared" si="3"/>
        <v>0.11934156378600823</v>
      </c>
      <c r="O26" s="6" t="s">
        <v>36</v>
      </c>
      <c r="P26" s="40"/>
      <c r="Q26" s="11" t="e">
        <f t="shared" si="4"/>
        <v>#DIV/0!</v>
      </c>
      <c r="R26" s="40"/>
      <c r="S26" s="11">
        <f t="shared" si="5"/>
        <v>0</v>
      </c>
      <c r="T26" s="1">
        <v>264</v>
      </c>
      <c r="U26" s="4">
        <f t="shared" si="9"/>
        <v>0.36213991769547327</v>
      </c>
      <c r="V26" s="6" t="s">
        <v>36</v>
      </c>
      <c r="W26" s="40"/>
      <c r="X26" s="11" t="e">
        <f t="shared" si="6"/>
        <v>#DIV/0!</v>
      </c>
      <c r="Y26" s="40"/>
      <c r="Z26" s="11">
        <f t="shared" si="7"/>
        <v>0</v>
      </c>
      <c r="AA26" s="1">
        <v>319</v>
      </c>
      <c r="AB26" s="4">
        <f t="shared" si="8"/>
        <v>0.4375857338820302</v>
      </c>
    </row>
    <row r="27" spans="1:28" ht="12.75">
      <c r="A27" s="6" t="s">
        <v>38</v>
      </c>
      <c r="B27" s="6" t="s">
        <v>93</v>
      </c>
      <c r="C27" s="6" t="s">
        <v>37</v>
      </c>
      <c r="D27" s="6"/>
      <c r="E27" s="79">
        <v>353</v>
      </c>
      <c r="F27" s="79">
        <v>396</v>
      </c>
      <c r="G27" s="2">
        <f t="shared" si="0"/>
        <v>749</v>
      </c>
      <c r="H27" s="6" t="s">
        <v>38</v>
      </c>
      <c r="I27" s="40"/>
      <c r="J27" s="11">
        <f t="shared" si="1"/>
        <v>0</v>
      </c>
      <c r="K27" s="40"/>
      <c r="L27" s="11">
        <f t="shared" si="2"/>
        <v>0</v>
      </c>
      <c r="M27" s="1">
        <v>110</v>
      </c>
      <c r="N27" s="4">
        <f t="shared" si="3"/>
        <v>0.14686248331108145</v>
      </c>
      <c r="O27" s="6" t="s">
        <v>38</v>
      </c>
      <c r="P27" s="40"/>
      <c r="Q27" s="11" t="e">
        <f t="shared" si="4"/>
        <v>#DIV/0!</v>
      </c>
      <c r="R27" s="40"/>
      <c r="S27" s="11">
        <f t="shared" si="5"/>
        <v>0</v>
      </c>
      <c r="T27" s="1">
        <v>286</v>
      </c>
      <c r="U27" s="4">
        <f t="shared" si="9"/>
        <v>0.3818424566088118</v>
      </c>
      <c r="V27" s="6" t="s">
        <v>38</v>
      </c>
      <c r="W27" s="40"/>
      <c r="X27" s="11" t="e">
        <f t="shared" si="6"/>
        <v>#DIV/0!</v>
      </c>
      <c r="Y27" s="40"/>
      <c r="Z27" s="11">
        <f t="shared" si="7"/>
        <v>0</v>
      </c>
      <c r="AA27" s="1">
        <v>342</v>
      </c>
      <c r="AB27" s="4">
        <f t="shared" si="8"/>
        <v>0.45660881174899864</v>
      </c>
    </row>
    <row r="28" spans="1:28" ht="12.75">
      <c r="A28" s="6" t="s">
        <v>39</v>
      </c>
      <c r="B28" s="6" t="s">
        <v>40</v>
      </c>
      <c r="C28" s="6" t="s">
        <v>41</v>
      </c>
      <c r="D28" s="6"/>
      <c r="E28" s="79">
        <v>395</v>
      </c>
      <c r="F28" s="79">
        <v>441</v>
      </c>
      <c r="G28" s="2">
        <f t="shared" si="0"/>
        <v>836</v>
      </c>
      <c r="H28" s="6" t="s">
        <v>39</v>
      </c>
      <c r="I28" s="40"/>
      <c r="J28" s="11">
        <f t="shared" si="1"/>
        <v>0</v>
      </c>
      <c r="K28" s="40"/>
      <c r="L28" s="11">
        <f t="shared" si="2"/>
        <v>0</v>
      </c>
      <c r="M28" s="1">
        <v>98</v>
      </c>
      <c r="N28" s="4">
        <f t="shared" si="3"/>
        <v>0.11722488038277512</v>
      </c>
      <c r="O28" s="6" t="s">
        <v>39</v>
      </c>
      <c r="P28" s="40"/>
      <c r="Q28" s="11" t="e">
        <f t="shared" si="4"/>
        <v>#DIV/0!</v>
      </c>
      <c r="R28" s="40"/>
      <c r="S28" s="11">
        <f t="shared" si="5"/>
        <v>0</v>
      </c>
      <c r="T28" s="1">
        <v>273</v>
      </c>
      <c r="U28" s="4">
        <f t="shared" si="9"/>
        <v>0.326555023923445</v>
      </c>
      <c r="V28" s="6" t="s">
        <v>39</v>
      </c>
      <c r="W28" s="40"/>
      <c r="X28" s="11" t="e">
        <f t="shared" si="6"/>
        <v>#DIV/0!</v>
      </c>
      <c r="Y28" s="40"/>
      <c r="Z28" s="11">
        <f t="shared" si="7"/>
        <v>0</v>
      </c>
      <c r="AA28" s="1">
        <v>347</v>
      </c>
      <c r="AB28" s="4">
        <f t="shared" si="8"/>
        <v>0.4150717703349282</v>
      </c>
    </row>
    <row r="29" spans="1:28" ht="12.75">
      <c r="A29" s="6" t="s">
        <v>42</v>
      </c>
      <c r="B29" s="6" t="s">
        <v>40</v>
      </c>
      <c r="C29" s="6" t="s">
        <v>41</v>
      </c>
      <c r="D29" s="6"/>
      <c r="E29" s="79">
        <v>418</v>
      </c>
      <c r="F29" s="79">
        <v>438</v>
      </c>
      <c r="G29" s="2">
        <f t="shared" si="0"/>
        <v>856</v>
      </c>
      <c r="H29" s="6" t="s">
        <v>42</v>
      </c>
      <c r="I29" s="40"/>
      <c r="J29" s="11">
        <f t="shared" si="1"/>
        <v>0</v>
      </c>
      <c r="K29" s="40"/>
      <c r="L29" s="11">
        <f t="shared" si="2"/>
        <v>0</v>
      </c>
      <c r="M29" s="1">
        <v>123</v>
      </c>
      <c r="N29" s="4">
        <f t="shared" si="3"/>
        <v>0.14369158878504673</v>
      </c>
      <c r="O29" s="6" t="s">
        <v>42</v>
      </c>
      <c r="P29" s="40"/>
      <c r="Q29" s="11" t="e">
        <f t="shared" si="4"/>
        <v>#DIV/0!</v>
      </c>
      <c r="R29" s="40"/>
      <c r="S29" s="11">
        <f t="shared" si="5"/>
        <v>0</v>
      </c>
      <c r="T29" s="1">
        <v>290</v>
      </c>
      <c r="U29" s="4">
        <f t="shared" si="9"/>
        <v>0.338785046728972</v>
      </c>
      <c r="V29" s="6" t="s">
        <v>42</v>
      </c>
      <c r="W29" s="40"/>
      <c r="X29" s="11" t="e">
        <f t="shared" si="6"/>
        <v>#DIV/0!</v>
      </c>
      <c r="Y29" s="40"/>
      <c r="Z29" s="11">
        <f t="shared" si="7"/>
        <v>0</v>
      </c>
      <c r="AA29" s="1">
        <v>368</v>
      </c>
      <c r="AB29" s="4">
        <f t="shared" si="8"/>
        <v>0.42990654205607476</v>
      </c>
    </row>
    <row r="30" spans="1:28" ht="12.75">
      <c r="A30" s="6" t="s">
        <v>43</v>
      </c>
      <c r="B30" s="6" t="s">
        <v>40</v>
      </c>
      <c r="C30" s="6" t="s">
        <v>41</v>
      </c>
      <c r="D30" s="6"/>
      <c r="E30" s="79">
        <v>320</v>
      </c>
      <c r="F30" s="79">
        <v>345</v>
      </c>
      <c r="G30" s="2">
        <f t="shared" si="0"/>
        <v>665</v>
      </c>
      <c r="H30" s="6" t="s">
        <v>43</v>
      </c>
      <c r="I30" s="40"/>
      <c r="J30" s="11">
        <f t="shared" si="1"/>
        <v>0</v>
      </c>
      <c r="K30" s="40"/>
      <c r="L30" s="11">
        <f t="shared" si="2"/>
        <v>0</v>
      </c>
      <c r="M30" s="1">
        <v>96</v>
      </c>
      <c r="N30" s="4">
        <f t="shared" si="3"/>
        <v>0.1443609022556391</v>
      </c>
      <c r="O30" s="6" t="s">
        <v>43</v>
      </c>
      <c r="P30" s="40"/>
      <c r="Q30" s="11" t="e">
        <f t="shared" si="4"/>
        <v>#DIV/0!</v>
      </c>
      <c r="R30" s="40"/>
      <c r="S30" s="11">
        <f t="shared" si="5"/>
        <v>0</v>
      </c>
      <c r="T30" s="1">
        <v>248</v>
      </c>
      <c r="U30" s="4">
        <f t="shared" si="9"/>
        <v>0.37293233082706767</v>
      </c>
      <c r="V30" s="6" t="s">
        <v>43</v>
      </c>
      <c r="W30" s="40"/>
      <c r="X30" s="11" t="e">
        <f t="shared" si="6"/>
        <v>#DIV/0!</v>
      </c>
      <c r="Y30" s="40"/>
      <c r="Z30" s="11">
        <f t="shared" si="7"/>
        <v>0</v>
      </c>
      <c r="AA30" s="1">
        <v>315</v>
      </c>
      <c r="AB30" s="4">
        <f t="shared" si="8"/>
        <v>0.47368421052631576</v>
      </c>
    </row>
    <row r="31" spans="1:28" ht="12.75">
      <c r="A31" s="6" t="s">
        <v>44</v>
      </c>
      <c r="B31" s="6" t="s">
        <v>40</v>
      </c>
      <c r="C31" s="6" t="s">
        <v>41</v>
      </c>
      <c r="D31" s="6"/>
      <c r="E31" s="79">
        <v>331</v>
      </c>
      <c r="F31" s="79">
        <v>371</v>
      </c>
      <c r="G31" s="2">
        <f t="shared" si="0"/>
        <v>702</v>
      </c>
      <c r="H31" s="6" t="s">
        <v>44</v>
      </c>
      <c r="I31" s="40"/>
      <c r="J31" s="11">
        <f t="shared" si="1"/>
        <v>0</v>
      </c>
      <c r="K31" s="40"/>
      <c r="L31" s="11">
        <f t="shared" si="2"/>
        <v>0</v>
      </c>
      <c r="M31" s="1">
        <v>99</v>
      </c>
      <c r="N31" s="4">
        <f t="shared" si="3"/>
        <v>0.14102564102564102</v>
      </c>
      <c r="O31" s="6" t="s">
        <v>44</v>
      </c>
      <c r="P31" s="40"/>
      <c r="Q31" s="11" t="e">
        <f t="shared" si="4"/>
        <v>#DIV/0!</v>
      </c>
      <c r="R31" s="40"/>
      <c r="S31" s="11">
        <f t="shared" si="5"/>
        <v>0</v>
      </c>
      <c r="T31" s="1">
        <v>259</v>
      </c>
      <c r="U31" s="4">
        <f t="shared" si="9"/>
        <v>0.36894586894586895</v>
      </c>
      <c r="V31" s="6" t="s">
        <v>44</v>
      </c>
      <c r="W31" s="40"/>
      <c r="X31" s="11" t="e">
        <f t="shared" si="6"/>
        <v>#DIV/0!</v>
      </c>
      <c r="Y31" s="40"/>
      <c r="Z31" s="11">
        <f t="shared" si="7"/>
        <v>0</v>
      </c>
      <c r="AA31" s="1">
        <v>325</v>
      </c>
      <c r="AB31" s="4">
        <f t="shared" si="8"/>
        <v>0.46296296296296297</v>
      </c>
    </row>
    <row r="32" spans="1:28" ht="12.75">
      <c r="A32" s="6" t="s">
        <v>45</v>
      </c>
      <c r="B32" s="6" t="s">
        <v>46</v>
      </c>
      <c r="C32" s="6" t="s">
        <v>47</v>
      </c>
      <c r="D32" s="6"/>
      <c r="E32" s="79">
        <v>450</v>
      </c>
      <c r="F32" s="79">
        <v>507</v>
      </c>
      <c r="G32" s="2">
        <f t="shared" si="0"/>
        <v>957</v>
      </c>
      <c r="H32" s="6" t="s">
        <v>45</v>
      </c>
      <c r="I32" s="40"/>
      <c r="J32" s="11">
        <f t="shared" si="1"/>
        <v>0</v>
      </c>
      <c r="K32" s="40"/>
      <c r="L32" s="11">
        <f t="shared" si="2"/>
        <v>0</v>
      </c>
      <c r="M32" s="1">
        <v>123</v>
      </c>
      <c r="N32" s="4">
        <f t="shared" si="3"/>
        <v>0.12852664576802508</v>
      </c>
      <c r="O32" s="6" t="s">
        <v>45</v>
      </c>
      <c r="P32" s="40"/>
      <c r="Q32" s="11" t="e">
        <f t="shared" si="4"/>
        <v>#DIV/0!</v>
      </c>
      <c r="R32" s="40"/>
      <c r="S32" s="11">
        <f t="shared" si="5"/>
        <v>0</v>
      </c>
      <c r="T32" s="1">
        <v>325</v>
      </c>
      <c r="U32" s="4">
        <f t="shared" si="9"/>
        <v>0.3396029258098224</v>
      </c>
      <c r="V32" s="6" t="s">
        <v>45</v>
      </c>
      <c r="W32" s="40"/>
      <c r="X32" s="11" t="e">
        <f t="shared" si="6"/>
        <v>#DIV/0!</v>
      </c>
      <c r="Y32" s="40"/>
      <c r="Z32" s="11">
        <f t="shared" si="7"/>
        <v>0</v>
      </c>
      <c r="AA32" s="1">
        <v>408</v>
      </c>
      <c r="AB32" s="4">
        <f t="shared" si="8"/>
        <v>0.4263322884012539</v>
      </c>
    </row>
    <row r="33" spans="1:28" ht="12.75">
      <c r="A33" s="6" t="s">
        <v>48</v>
      </c>
      <c r="B33" s="6" t="s">
        <v>46</v>
      </c>
      <c r="C33" s="6" t="s">
        <v>47</v>
      </c>
      <c r="D33" s="6"/>
      <c r="E33" s="79">
        <v>439</v>
      </c>
      <c r="F33" s="79">
        <v>510</v>
      </c>
      <c r="G33" s="2">
        <f t="shared" si="0"/>
        <v>949</v>
      </c>
      <c r="H33" s="6" t="s">
        <v>48</v>
      </c>
      <c r="I33" s="40"/>
      <c r="J33" s="11">
        <f t="shared" si="1"/>
        <v>0</v>
      </c>
      <c r="K33" s="40"/>
      <c r="L33" s="11">
        <f t="shared" si="2"/>
        <v>0</v>
      </c>
      <c r="M33" s="1">
        <v>90</v>
      </c>
      <c r="N33" s="4">
        <f t="shared" si="3"/>
        <v>0.09483667017913593</v>
      </c>
      <c r="O33" s="6" t="s">
        <v>48</v>
      </c>
      <c r="P33" s="40"/>
      <c r="Q33" s="11" t="e">
        <f t="shared" si="4"/>
        <v>#DIV/0!</v>
      </c>
      <c r="R33" s="40"/>
      <c r="S33" s="11">
        <f t="shared" si="5"/>
        <v>0</v>
      </c>
      <c r="T33" s="1">
        <v>303</v>
      </c>
      <c r="U33" s="4">
        <f t="shared" si="9"/>
        <v>0.3192834562697576</v>
      </c>
      <c r="V33" s="6" t="s">
        <v>48</v>
      </c>
      <c r="W33" s="40"/>
      <c r="X33" s="11" t="e">
        <f t="shared" si="6"/>
        <v>#DIV/0!</v>
      </c>
      <c r="Y33" s="40"/>
      <c r="Z33" s="11">
        <f t="shared" si="7"/>
        <v>0</v>
      </c>
      <c r="AA33" s="1">
        <v>373</v>
      </c>
      <c r="AB33" s="4">
        <f t="shared" si="8"/>
        <v>0.39304531085353</v>
      </c>
    </row>
    <row r="34" spans="1:28" ht="12.75">
      <c r="A34" s="6" t="s">
        <v>49</v>
      </c>
      <c r="B34" s="6" t="s">
        <v>46</v>
      </c>
      <c r="C34" s="6" t="s">
        <v>47</v>
      </c>
      <c r="D34" s="6"/>
      <c r="E34" s="79">
        <v>411</v>
      </c>
      <c r="F34" s="79">
        <v>478</v>
      </c>
      <c r="G34" s="2">
        <f t="shared" si="0"/>
        <v>889</v>
      </c>
      <c r="H34" s="6" t="s">
        <v>49</v>
      </c>
      <c r="I34" s="40"/>
      <c r="J34" s="11">
        <f t="shared" si="1"/>
        <v>0</v>
      </c>
      <c r="K34" s="40"/>
      <c r="L34" s="11">
        <f t="shared" si="2"/>
        <v>0</v>
      </c>
      <c r="M34" s="1">
        <v>107</v>
      </c>
      <c r="N34" s="4">
        <f t="shared" si="3"/>
        <v>0.1203599550056243</v>
      </c>
      <c r="O34" s="6" t="s">
        <v>49</v>
      </c>
      <c r="P34" s="40"/>
      <c r="Q34" s="11" t="e">
        <f t="shared" si="4"/>
        <v>#DIV/0!</v>
      </c>
      <c r="R34" s="40"/>
      <c r="S34" s="11">
        <f t="shared" si="5"/>
        <v>0</v>
      </c>
      <c r="T34" s="1">
        <v>292</v>
      </c>
      <c r="U34" s="4">
        <f t="shared" si="9"/>
        <v>0.32845894263217096</v>
      </c>
      <c r="V34" s="6" t="s">
        <v>49</v>
      </c>
      <c r="W34" s="40"/>
      <c r="X34" s="11" t="e">
        <f t="shared" si="6"/>
        <v>#DIV/0!</v>
      </c>
      <c r="Y34" s="40"/>
      <c r="Z34" s="11">
        <f t="shared" si="7"/>
        <v>0</v>
      </c>
      <c r="AA34" s="1">
        <v>372</v>
      </c>
      <c r="AB34" s="4">
        <f t="shared" si="8"/>
        <v>0.4184476940382452</v>
      </c>
    </row>
    <row r="35" spans="1:28" ht="12.75">
      <c r="A35" s="6" t="s">
        <v>50</v>
      </c>
      <c r="B35" s="6" t="s">
        <v>108</v>
      </c>
      <c r="C35" s="6" t="s">
        <v>109</v>
      </c>
      <c r="D35" s="6">
        <v>16</v>
      </c>
      <c r="E35" s="79">
        <v>354</v>
      </c>
      <c r="F35" s="79">
        <v>360</v>
      </c>
      <c r="G35" s="2">
        <f t="shared" si="0"/>
        <v>714</v>
      </c>
      <c r="H35" s="6" t="s">
        <v>50</v>
      </c>
      <c r="I35" s="40"/>
      <c r="J35" s="11">
        <f t="shared" si="1"/>
        <v>0</v>
      </c>
      <c r="K35" s="40"/>
      <c r="L35" s="11">
        <f t="shared" si="2"/>
        <v>0</v>
      </c>
      <c r="M35" s="1">
        <v>85</v>
      </c>
      <c r="N35" s="4">
        <f t="shared" si="3"/>
        <v>0.11904761904761904</v>
      </c>
      <c r="O35" s="6" t="s">
        <v>50</v>
      </c>
      <c r="P35" s="40"/>
      <c r="Q35" s="11" t="e">
        <f t="shared" si="4"/>
        <v>#DIV/0!</v>
      </c>
      <c r="R35" s="40"/>
      <c r="S35" s="11">
        <f t="shared" si="5"/>
        <v>0</v>
      </c>
      <c r="T35" s="1">
        <v>265</v>
      </c>
      <c r="U35" s="4">
        <f t="shared" si="9"/>
        <v>0.3711484593837535</v>
      </c>
      <c r="V35" s="6" t="s">
        <v>50</v>
      </c>
      <c r="W35" s="40"/>
      <c r="X35" s="11" t="e">
        <f t="shared" si="6"/>
        <v>#DIV/0!</v>
      </c>
      <c r="Y35" s="40"/>
      <c r="Z35" s="11">
        <f t="shared" si="7"/>
        <v>0</v>
      </c>
      <c r="AA35" s="1">
        <v>325</v>
      </c>
      <c r="AB35" s="4">
        <f t="shared" si="8"/>
        <v>0.45518207282913165</v>
      </c>
    </row>
    <row r="36" spans="1:28" ht="12.75">
      <c r="A36" s="6" t="s">
        <v>51</v>
      </c>
      <c r="B36" s="6" t="s">
        <v>108</v>
      </c>
      <c r="C36" s="6" t="s">
        <v>109</v>
      </c>
      <c r="D36" s="6">
        <v>16</v>
      </c>
      <c r="E36" s="79">
        <v>314</v>
      </c>
      <c r="F36" s="79">
        <v>341</v>
      </c>
      <c r="G36" s="2">
        <f t="shared" si="0"/>
        <v>655</v>
      </c>
      <c r="H36" s="6" t="s">
        <v>51</v>
      </c>
      <c r="I36" s="40"/>
      <c r="J36" s="11">
        <f t="shared" si="1"/>
        <v>0</v>
      </c>
      <c r="K36" s="40"/>
      <c r="L36" s="11">
        <f t="shared" si="2"/>
        <v>0</v>
      </c>
      <c r="M36" s="1">
        <v>51</v>
      </c>
      <c r="N36" s="4">
        <f t="shared" si="3"/>
        <v>0.07786259541984733</v>
      </c>
      <c r="O36" s="6" t="s">
        <v>51</v>
      </c>
      <c r="P36" s="40"/>
      <c r="Q36" s="11" t="e">
        <f t="shared" si="4"/>
        <v>#DIV/0!</v>
      </c>
      <c r="R36" s="40"/>
      <c r="S36" s="11">
        <f t="shared" si="5"/>
        <v>0</v>
      </c>
      <c r="T36" s="1">
        <v>161</v>
      </c>
      <c r="U36" s="4">
        <f t="shared" si="9"/>
        <v>0.24580152671755726</v>
      </c>
      <c r="V36" s="6" t="s">
        <v>51</v>
      </c>
      <c r="W36" s="40"/>
      <c r="X36" s="11" t="e">
        <f t="shared" si="6"/>
        <v>#DIV/0!</v>
      </c>
      <c r="Y36" s="40"/>
      <c r="Z36" s="11">
        <f t="shared" si="7"/>
        <v>0</v>
      </c>
      <c r="AA36" s="1">
        <v>212</v>
      </c>
      <c r="AB36" s="4">
        <f t="shared" si="8"/>
        <v>0.3236641221374046</v>
      </c>
    </row>
    <row r="37" spans="1:28" ht="12.75">
      <c r="A37" s="6" t="s">
        <v>52</v>
      </c>
      <c r="B37" s="6" t="s">
        <v>53</v>
      </c>
      <c r="C37" s="6" t="s">
        <v>54</v>
      </c>
      <c r="D37" s="6"/>
      <c r="E37" s="79">
        <v>302</v>
      </c>
      <c r="F37" s="79">
        <v>364</v>
      </c>
      <c r="G37" s="2">
        <f t="shared" si="0"/>
        <v>666</v>
      </c>
      <c r="H37" s="6" t="s">
        <v>52</v>
      </c>
      <c r="I37" s="40"/>
      <c r="J37" s="11">
        <f t="shared" si="1"/>
        <v>0</v>
      </c>
      <c r="K37" s="40"/>
      <c r="L37" s="11">
        <f t="shared" si="2"/>
        <v>0</v>
      </c>
      <c r="M37" s="1">
        <v>80</v>
      </c>
      <c r="N37" s="4">
        <f t="shared" si="3"/>
        <v>0.12012012012012012</v>
      </c>
      <c r="O37" s="6" t="s">
        <v>52</v>
      </c>
      <c r="P37" s="40"/>
      <c r="Q37" s="11" t="e">
        <f t="shared" si="4"/>
        <v>#DIV/0!</v>
      </c>
      <c r="R37" s="40"/>
      <c r="S37" s="11">
        <f t="shared" si="5"/>
        <v>0</v>
      </c>
      <c r="T37" s="1">
        <v>216</v>
      </c>
      <c r="U37" s="4">
        <f t="shared" si="9"/>
        <v>0.32432432432432434</v>
      </c>
      <c r="V37" s="6" t="s">
        <v>52</v>
      </c>
      <c r="W37" s="40"/>
      <c r="X37" s="11" t="e">
        <f t="shared" si="6"/>
        <v>#DIV/0!</v>
      </c>
      <c r="Y37" s="40"/>
      <c r="Z37" s="11">
        <f t="shared" si="7"/>
        <v>0</v>
      </c>
      <c r="AA37" s="1">
        <v>273</v>
      </c>
      <c r="AB37" s="4">
        <f t="shared" si="8"/>
        <v>0.4099099099099099</v>
      </c>
    </row>
    <row r="38" spans="1:28" ht="12.75">
      <c r="A38" s="6" t="s">
        <v>55</v>
      </c>
      <c r="B38" s="6" t="s">
        <v>53</v>
      </c>
      <c r="C38" s="6" t="s">
        <v>54</v>
      </c>
      <c r="D38" s="6"/>
      <c r="E38" s="79">
        <v>351</v>
      </c>
      <c r="F38" s="79">
        <v>386</v>
      </c>
      <c r="G38" s="2">
        <f t="shared" si="0"/>
        <v>737</v>
      </c>
      <c r="H38" s="6" t="s">
        <v>55</v>
      </c>
      <c r="I38" s="40"/>
      <c r="J38" s="11">
        <f t="shared" si="1"/>
        <v>0</v>
      </c>
      <c r="K38" s="40"/>
      <c r="L38" s="11">
        <f t="shared" si="2"/>
        <v>0</v>
      </c>
      <c r="M38" s="1">
        <v>85</v>
      </c>
      <c r="N38" s="4">
        <f t="shared" si="3"/>
        <v>0.11533242876526459</v>
      </c>
      <c r="O38" s="6" t="s">
        <v>55</v>
      </c>
      <c r="P38" s="40"/>
      <c r="Q38" s="11" t="e">
        <f t="shared" si="4"/>
        <v>#DIV/0!</v>
      </c>
      <c r="R38" s="40"/>
      <c r="S38" s="11">
        <f t="shared" si="5"/>
        <v>0</v>
      </c>
      <c r="T38" s="1">
        <v>234</v>
      </c>
      <c r="U38" s="4">
        <f t="shared" si="9"/>
        <v>0.3175033921302578</v>
      </c>
      <c r="V38" s="6" t="s">
        <v>55</v>
      </c>
      <c r="W38" s="40"/>
      <c r="X38" s="11" t="e">
        <f t="shared" si="6"/>
        <v>#DIV/0!</v>
      </c>
      <c r="Y38" s="40"/>
      <c r="Z38" s="11">
        <f t="shared" si="7"/>
        <v>0</v>
      </c>
      <c r="AA38" s="1">
        <v>312</v>
      </c>
      <c r="AB38" s="4">
        <f t="shared" si="8"/>
        <v>0.4233378561736771</v>
      </c>
    </row>
    <row r="39" spans="1:28" ht="12.75">
      <c r="A39" s="6" t="s">
        <v>56</v>
      </c>
      <c r="B39" s="6" t="s">
        <v>53</v>
      </c>
      <c r="C39" s="6" t="s">
        <v>54</v>
      </c>
      <c r="D39" s="6"/>
      <c r="E39" s="79">
        <v>401</v>
      </c>
      <c r="F39" s="79">
        <v>378</v>
      </c>
      <c r="G39" s="2">
        <f t="shared" si="0"/>
        <v>779</v>
      </c>
      <c r="H39" s="6" t="s">
        <v>56</v>
      </c>
      <c r="I39" s="40"/>
      <c r="J39" s="11">
        <f t="shared" si="1"/>
        <v>0</v>
      </c>
      <c r="K39" s="40"/>
      <c r="L39" s="11">
        <f t="shared" si="2"/>
        <v>0</v>
      </c>
      <c r="M39" s="1">
        <v>88</v>
      </c>
      <c r="N39" s="4">
        <f t="shared" si="3"/>
        <v>0.11296534017971759</v>
      </c>
      <c r="O39" s="6" t="s">
        <v>56</v>
      </c>
      <c r="P39" s="40"/>
      <c r="Q39" s="11" t="e">
        <f t="shared" si="4"/>
        <v>#DIV/0!</v>
      </c>
      <c r="R39" s="40"/>
      <c r="S39" s="11">
        <f t="shared" si="5"/>
        <v>0</v>
      </c>
      <c r="T39" s="1">
        <v>244</v>
      </c>
      <c r="U39" s="4">
        <f t="shared" si="9"/>
        <v>0.31322207958921694</v>
      </c>
      <c r="V39" s="6" t="s">
        <v>56</v>
      </c>
      <c r="W39" s="40"/>
      <c r="X39" s="11" t="e">
        <f t="shared" si="6"/>
        <v>#DIV/0!</v>
      </c>
      <c r="Y39" s="40"/>
      <c r="Z39" s="11">
        <f t="shared" si="7"/>
        <v>0</v>
      </c>
      <c r="AA39" s="1">
        <v>292</v>
      </c>
      <c r="AB39" s="4">
        <f t="shared" si="8"/>
        <v>0.3748395378690629</v>
      </c>
    </row>
    <row r="40" spans="1:28" ht="12.75">
      <c r="A40" s="6" t="s">
        <v>57</v>
      </c>
      <c r="B40" s="6" t="s">
        <v>58</v>
      </c>
      <c r="C40" s="6" t="s">
        <v>59</v>
      </c>
      <c r="D40" s="6"/>
      <c r="E40" s="79">
        <v>289</v>
      </c>
      <c r="F40" s="79">
        <v>344</v>
      </c>
      <c r="G40" s="2">
        <f t="shared" si="0"/>
        <v>633</v>
      </c>
      <c r="H40" s="6" t="s">
        <v>57</v>
      </c>
      <c r="I40" s="40"/>
      <c r="J40" s="11">
        <f t="shared" si="1"/>
        <v>0</v>
      </c>
      <c r="K40" s="40"/>
      <c r="L40" s="11">
        <f t="shared" si="2"/>
        <v>0</v>
      </c>
      <c r="M40" s="1">
        <v>69</v>
      </c>
      <c r="N40" s="4">
        <f t="shared" si="3"/>
        <v>0.10900473933649289</v>
      </c>
      <c r="O40" s="6" t="s">
        <v>57</v>
      </c>
      <c r="P40" s="40"/>
      <c r="Q40" s="11" t="e">
        <f t="shared" si="4"/>
        <v>#DIV/0!</v>
      </c>
      <c r="R40" s="40"/>
      <c r="S40" s="11">
        <f t="shared" si="5"/>
        <v>0</v>
      </c>
      <c r="T40" s="1">
        <v>208</v>
      </c>
      <c r="U40" s="4">
        <f t="shared" si="9"/>
        <v>0.3285939968404423</v>
      </c>
      <c r="V40" s="6" t="s">
        <v>57</v>
      </c>
      <c r="W40" s="40"/>
      <c r="X40" s="11" t="e">
        <f t="shared" si="6"/>
        <v>#DIV/0!</v>
      </c>
      <c r="Y40" s="40"/>
      <c r="Z40" s="11">
        <f t="shared" si="7"/>
        <v>0</v>
      </c>
      <c r="AA40" s="1">
        <v>268</v>
      </c>
      <c r="AB40" s="4">
        <f t="shared" si="8"/>
        <v>0.42338072669826227</v>
      </c>
    </row>
    <row r="41" spans="1:28" ht="12.75">
      <c r="A41" s="6" t="s">
        <v>60</v>
      </c>
      <c r="B41" s="6" t="s">
        <v>58</v>
      </c>
      <c r="C41" s="6" t="s">
        <v>59</v>
      </c>
      <c r="D41" s="6"/>
      <c r="E41" s="79">
        <v>346</v>
      </c>
      <c r="F41" s="79">
        <v>414</v>
      </c>
      <c r="G41" s="2">
        <f aca="true" t="shared" si="10" ref="G41:G56">SUM(E41:F41)</f>
        <v>760</v>
      </c>
      <c r="H41" s="6" t="s">
        <v>60</v>
      </c>
      <c r="I41" s="40"/>
      <c r="J41" s="11">
        <f>(I41/E41)</f>
        <v>0</v>
      </c>
      <c r="K41" s="40"/>
      <c r="L41" s="11">
        <f t="shared" si="2"/>
        <v>0</v>
      </c>
      <c r="M41" s="1">
        <v>115</v>
      </c>
      <c r="N41" s="4">
        <f aca="true" t="shared" si="11" ref="N41:N58">(M41/G41)</f>
        <v>0.1513157894736842</v>
      </c>
      <c r="O41" s="6" t="s">
        <v>60</v>
      </c>
      <c r="P41" s="40"/>
      <c r="Q41" s="11" t="e">
        <f>(P41/L41)</f>
        <v>#DIV/0!</v>
      </c>
      <c r="R41" s="40"/>
      <c r="S41" s="11">
        <f t="shared" si="5"/>
        <v>0</v>
      </c>
      <c r="T41" s="1">
        <v>267</v>
      </c>
      <c r="U41" s="4">
        <f t="shared" si="9"/>
        <v>0.3513157894736842</v>
      </c>
      <c r="V41" s="6" t="s">
        <v>60</v>
      </c>
      <c r="W41" s="40"/>
      <c r="X41" s="11" t="e">
        <f>(W41/S41)</f>
        <v>#DIV/0!</v>
      </c>
      <c r="Y41" s="40"/>
      <c r="Z41" s="11">
        <f t="shared" si="7"/>
        <v>0</v>
      </c>
      <c r="AA41" s="1">
        <v>330</v>
      </c>
      <c r="AB41" s="4">
        <f t="shared" si="8"/>
        <v>0.4342105263157895</v>
      </c>
    </row>
    <row r="42" spans="1:28" ht="12.75">
      <c r="A42" s="6" t="s">
        <v>61</v>
      </c>
      <c r="B42" s="6" t="s">
        <v>58</v>
      </c>
      <c r="C42" s="6" t="s">
        <v>59</v>
      </c>
      <c r="D42" s="6"/>
      <c r="E42" s="79">
        <v>336</v>
      </c>
      <c r="F42" s="79">
        <v>408</v>
      </c>
      <c r="G42" s="2">
        <f t="shared" si="10"/>
        <v>744</v>
      </c>
      <c r="H42" s="6" t="s">
        <v>61</v>
      </c>
      <c r="I42" s="40"/>
      <c r="J42" s="11">
        <f>(I42/E42)</f>
        <v>0</v>
      </c>
      <c r="K42" s="40" t="s">
        <v>97</v>
      </c>
      <c r="L42" s="11" t="e">
        <f aca="true" t="shared" si="12" ref="L42:L58">(K42/F42)</f>
        <v>#VALUE!</v>
      </c>
      <c r="M42" s="1">
        <v>90</v>
      </c>
      <c r="N42" s="4">
        <f t="shared" si="11"/>
        <v>0.12096774193548387</v>
      </c>
      <c r="O42" s="6" t="s">
        <v>61</v>
      </c>
      <c r="P42" s="40"/>
      <c r="Q42" s="11" t="e">
        <f>(P42/L42)</f>
        <v>#VALUE!</v>
      </c>
      <c r="R42" s="40"/>
      <c r="S42" s="11">
        <f t="shared" si="5"/>
        <v>0</v>
      </c>
      <c r="T42" s="1">
        <v>256</v>
      </c>
      <c r="U42" s="4">
        <f t="shared" si="9"/>
        <v>0.34408602150537637</v>
      </c>
      <c r="V42" s="6" t="s">
        <v>61</v>
      </c>
      <c r="W42" s="40"/>
      <c r="X42" s="11" t="e">
        <f>(W42/S42)</f>
        <v>#DIV/0!</v>
      </c>
      <c r="Y42" s="40"/>
      <c r="Z42" s="11">
        <f t="shared" si="7"/>
        <v>0</v>
      </c>
      <c r="AA42" s="1">
        <v>331</v>
      </c>
      <c r="AB42" s="4">
        <f t="shared" si="8"/>
        <v>0.44489247311827956</v>
      </c>
    </row>
    <row r="43" spans="1:28" ht="12.75">
      <c r="A43" s="6" t="s">
        <v>62</v>
      </c>
      <c r="B43" s="6" t="s">
        <v>94</v>
      </c>
      <c r="C43" s="6" t="s">
        <v>95</v>
      </c>
      <c r="D43" s="6"/>
      <c r="E43" s="79">
        <v>0</v>
      </c>
      <c r="F43" s="79">
        <v>0</v>
      </c>
      <c r="G43" s="2">
        <f t="shared" si="10"/>
        <v>0</v>
      </c>
      <c r="H43" s="6" t="s">
        <v>62</v>
      </c>
      <c r="I43" s="40"/>
      <c r="J43" s="11">
        <f aca="true" t="shared" si="13" ref="J43:J56">(I43/E44)</f>
        <v>0</v>
      </c>
      <c r="K43" s="40"/>
      <c r="L43" s="11" t="e">
        <f t="shared" si="12"/>
        <v>#DIV/0!</v>
      </c>
      <c r="M43" s="1">
        <v>9</v>
      </c>
      <c r="N43" s="4" t="e">
        <f t="shared" si="11"/>
        <v>#DIV/0!</v>
      </c>
      <c r="O43" s="6" t="s">
        <v>62</v>
      </c>
      <c r="P43" s="40"/>
      <c r="Q43" s="11" t="e">
        <f aca="true" t="shared" si="14" ref="Q43:Q56">(P43/L44)</f>
        <v>#DIV/0!</v>
      </c>
      <c r="R43" s="40"/>
      <c r="S43" s="11">
        <f t="shared" si="5"/>
        <v>0</v>
      </c>
      <c r="T43" s="1">
        <v>67</v>
      </c>
      <c r="U43" s="4" t="e">
        <f t="shared" si="9"/>
        <v>#DIV/0!</v>
      </c>
      <c r="V43" s="6" t="s">
        <v>62</v>
      </c>
      <c r="W43" s="40"/>
      <c r="X43" s="11" t="e">
        <f aca="true" t="shared" si="15" ref="X43:X56">(W43/S44)</f>
        <v>#DIV/0!</v>
      </c>
      <c r="Y43" s="40"/>
      <c r="Z43" s="11">
        <f t="shared" si="7"/>
        <v>0</v>
      </c>
      <c r="AA43" s="1">
        <v>67</v>
      </c>
      <c r="AB43" s="4" t="e">
        <f t="shared" si="8"/>
        <v>#DIV/0!</v>
      </c>
    </row>
    <row r="44" spans="1:28" ht="12.75">
      <c r="A44" s="6" t="s">
        <v>63</v>
      </c>
      <c r="B44" s="6" t="s">
        <v>64</v>
      </c>
      <c r="C44" s="6" t="s">
        <v>65</v>
      </c>
      <c r="D44" s="6"/>
      <c r="E44" s="79">
        <v>567</v>
      </c>
      <c r="F44" s="79">
        <v>556</v>
      </c>
      <c r="G44" s="2">
        <f t="shared" si="10"/>
        <v>1123</v>
      </c>
      <c r="H44" s="6" t="s">
        <v>63</v>
      </c>
      <c r="I44" s="40"/>
      <c r="J44" s="11">
        <f t="shared" si="13"/>
        <v>0</v>
      </c>
      <c r="K44" s="40"/>
      <c r="L44" s="11">
        <f t="shared" si="12"/>
        <v>0</v>
      </c>
      <c r="M44" s="1">
        <v>115</v>
      </c>
      <c r="N44" s="4">
        <f t="shared" si="11"/>
        <v>0.10240427426536064</v>
      </c>
      <c r="O44" s="6" t="s">
        <v>63</v>
      </c>
      <c r="P44" s="40"/>
      <c r="Q44" s="11" t="e">
        <f t="shared" si="14"/>
        <v>#DIV/0!</v>
      </c>
      <c r="R44" s="40"/>
      <c r="S44" s="11">
        <f t="shared" si="5"/>
        <v>0</v>
      </c>
      <c r="T44" s="1">
        <v>354</v>
      </c>
      <c r="U44" s="4">
        <f t="shared" si="9"/>
        <v>0.31522707034728403</v>
      </c>
      <c r="V44" s="6" t="s">
        <v>63</v>
      </c>
      <c r="W44" s="40"/>
      <c r="X44" s="11" t="e">
        <f t="shared" si="15"/>
        <v>#DIV/0!</v>
      </c>
      <c r="Y44" s="40"/>
      <c r="Z44" s="11">
        <f t="shared" si="7"/>
        <v>0</v>
      </c>
      <c r="AA44" s="1">
        <v>488</v>
      </c>
      <c r="AB44" s="4">
        <f t="shared" si="8"/>
        <v>0.43455031166518254</v>
      </c>
    </row>
    <row r="45" spans="1:28" ht="12.75">
      <c r="A45" s="6" t="s">
        <v>66</v>
      </c>
      <c r="B45" s="6" t="s">
        <v>64</v>
      </c>
      <c r="C45" s="6" t="s">
        <v>65</v>
      </c>
      <c r="D45" s="6"/>
      <c r="E45" s="79">
        <v>384</v>
      </c>
      <c r="F45" s="79">
        <v>461</v>
      </c>
      <c r="G45" s="2">
        <f t="shared" si="10"/>
        <v>845</v>
      </c>
      <c r="H45" s="6" t="s">
        <v>66</v>
      </c>
      <c r="I45" s="40"/>
      <c r="J45" s="11">
        <f t="shared" si="13"/>
        <v>0</v>
      </c>
      <c r="K45" s="40"/>
      <c r="L45" s="11">
        <f t="shared" si="12"/>
        <v>0</v>
      </c>
      <c r="M45" s="1">
        <v>100</v>
      </c>
      <c r="N45" s="4">
        <f t="shared" si="11"/>
        <v>0.11834319526627218</v>
      </c>
      <c r="O45" s="6" t="s">
        <v>66</v>
      </c>
      <c r="P45" s="40"/>
      <c r="Q45" s="11" t="e">
        <f t="shared" si="14"/>
        <v>#DIV/0!</v>
      </c>
      <c r="R45" s="40"/>
      <c r="S45" s="11">
        <f t="shared" si="5"/>
        <v>0</v>
      </c>
      <c r="T45" s="1">
        <v>301</v>
      </c>
      <c r="U45" s="4">
        <f t="shared" si="9"/>
        <v>0.3562130177514793</v>
      </c>
      <c r="V45" s="6" t="s">
        <v>66</v>
      </c>
      <c r="W45" s="40"/>
      <c r="X45" s="11" t="e">
        <f t="shared" si="15"/>
        <v>#DIV/0!</v>
      </c>
      <c r="Y45" s="40"/>
      <c r="Z45" s="11">
        <f t="shared" si="7"/>
        <v>0</v>
      </c>
      <c r="AA45" s="1">
        <v>395</v>
      </c>
      <c r="AB45" s="4">
        <f t="shared" si="8"/>
        <v>0.46745562130177515</v>
      </c>
    </row>
    <row r="46" spans="1:28" ht="12.75">
      <c r="A46" s="6" t="s">
        <v>67</v>
      </c>
      <c r="B46" s="6" t="s">
        <v>64</v>
      </c>
      <c r="C46" s="6" t="s">
        <v>65</v>
      </c>
      <c r="D46" s="6"/>
      <c r="E46" s="79">
        <v>380</v>
      </c>
      <c r="F46" s="79">
        <v>439</v>
      </c>
      <c r="G46" s="2">
        <f t="shared" si="10"/>
        <v>819</v>
      </c>
      <c r="H46" s="6" t="s">
        <v>67</v>
      </c>
      <c r="I46" s="40"/>
      <c r="J46" s="11">
        <f t="shared" si="13"/>
        <v>0</v>
      </c>
      <c r="K46" s="40"/>
      <c r="L46" s="11">
        <f t="shared" si="12"/>
        <v>0</v>
      </c>
      <c r="M46" s="1">
        <v>84</v>
      </c>
      <c r="N46" s="4">
        <f t="shared" si="11"/>
        <v>0.10256410256410256</v>
      </c>
      <c r="O46" s="6" t="s">
        <v>67</v>
      </c>
      <c r="P46" s="40"/>
      <c r="Q46" s="11" t="e">
        <f t="shared" si="14"/>
        <v>#DIV/0!</v>
      </c>
      <c r="R46" s="40"/>
      <c r="S46" s="11">
        <f t="shared" si="5"/>
        <v>0</v>
      </c>
      <c r="T46" s="1">
        <v>219</v>
      </c>
      <c r="U46" s="4">
        <f t="shared" si="9"/>
        <v>0.2673992673992674</v>
      </c>
      <c r="V46" s="6" t="s">
        <v>67</v>
      </c>
      <c r="W46" s="40"/>
      <c r="X46" s="11" t="e">
        <f t="shared" si="15"/>
        <v>#DIV/0!</v>
      </c>
      <c r="Y46" s="40"/>
      <c r="Z46" s="11">
        <f t="shared" si="7"/>
        <v>0</v>
      </c>
      <c r="AA46" s="1">
        <v>303</v>
      </c>
      <c r="AB46" s="4">
        <f t="shared" si="8"/>
        <v>0.36996336996337</v>
      </c>
    </row>
    <row r="47" spans="1:28" ht="12.75">
      <c r="A47" s="6" t="s">
        <v>68</v>
      </c>
      <c r="B47" s="6" t="s">
        <v>64</v>
      </c>
      <c r="C47" s="6" t="s">
        <v>65</v>
      </c>
      <c r="D47" s="6"/>
      <c r="E47" s="79">
        <v>319</v>
      </c>
      <c r="F47" s="79">
        <v>336</v>
      </c>
      <c r="G47" s="2">
        <f t="shared" si="10"/>
        <v>655</v>
      </c>
      <c r="H47" s="6" t="s">
        <v>68</v>
      </c>
      <c r="I47" s="40"/>
      <c r="J47" s="11">
        <f t="shared" si="13"/>
        <v>0</v>
      </c>
      <c r="K47" s="40"/>
      <c r="L47" s="11">
        <f t="shared" si="12"/>
        <v>0</v>
      </c>
      <c r="M47" s="1">
        <v>71</v>
      </c>
      <c r="N47" s="4">
        <f t="shared" si="11"/>
        <v>0.1083969465648855</v>
      </c>
      <c r="O47" s="6" t="s">
        <v>68</v>
      </c>
      <c r="P47" s="40"/>
      <c r="Q47" s="11" t="e">
        <f t="shared" si="14"/>
        <v>#DIV/0!</v>
      </c>
      <c r="R47" s="40"/>
      <c r="S47" s="11">
        <f t="shared" si="5"/>
        <v>0</v>
      </c>
      <c r="T47" s="1">
        <v>206</v>
      </c>
      <c r="U47" s="4">
        <f t="shared" si="9"/>
        <v>0.3145038167938931</v>
      </c>
      <c r="V47" s="6" t="s">
        <v>68</v>
      </c>
      <c r="W47" s="40"/>
      <c r="X47" s="11" t="e">
        <f t="shared" si="15"/>
        <v>#DIV/0!</v>
      </c>
      <c r="Y47" s="40"/>
      <c r="Z47" s="11">
        <f t="shared" si="7"/>
        <v>0</v>
      </c>
      <c r="AA47" s="1">
        <v>256</v>
      </c>
      <c r="AB47" s="4">
        <f t="shared" si="8"/>
        <v>0.39083969465648855</v>
      </c>
    </row>
    <row r="48" spans="1:28" ht="12.75">
      <c r="A48" s="6" t="s">
        <v>69</v>
      </c>
      <c r="B48" s="6" t="s">
        <v>70</v>
      </c>
      <c r="C48" s="6" t="s">
        <v>71</v>
      </c>
      <c r="D48" s="6"/>
      <c r="E48" s="79">
        <v>360</v>
      </c>
      <c r="F48" s="79">
        <v>376</v>
      </c>
      <c r="G48" s="2">
        <f t="shared" si="10"/>
        <v>736</v>
      </c>
      <c r="H48" s="6" t="s">
        <v>69</v>
      </c>
      <c r="I48" s="40"/>
      <c r="J48" s="11">
        <f t="shared" si="13"/>
        <v>0</v>
      </c>
      <c r="K48" s="40"/>
      <c r="L48" s="11">
        <f t="shared" si="12"/>
        <v>0</v>
      </c>
      <c r="M48" s="1">
        <v>91</v>
      </c>
      <c r="N48" s="4">
        <f t="shared" si="11"/>
        <v>0.12364130434782608</v>
      </c>
      <c r="O48" s="6" t="s">
        <v>69</v>
      </c>
      <c r="P48" s="40"/>
      <c r="Q48" s="11" t="e">
        <f t="shared" si="14"/>
        <v>#DIV/0!</v>
      </c>
      <c r="R48" s="40"/>
      <c r="S48" s="11">
        <f t="shared" si="5"/>
        <v>0</v>
      </c>
      <c r="T48" s="1">
        <v>231</v>
      </c>
      <c r="U48" s="4">
        <f t="shared" si="9"/>
        <v>0.3138586956521739</v>
      </c>
      <c r="V48" s="6" t="s">
        <v>69</v>
      </c>
      <c r="W48" s="40"/>
      <c r="X48" s="11" t="e">
        <f t="shared" si="15"/>
        <v>#DIV/0!</v>
      </c>
      <c r="Y48" s="40"/>
      <c r="Z48" s="11">
        <f t="shared" si="7"/>
        <v>0</v>
      </c>
      <c r="AA48" s="1">
        <v>336</v>
      </c>
      <c r="AB48" s="4">
        <f t="shared" si="8"/>
        <v>0.45652173913043476</v>
      </c>
    </row>
    <row r="49" spans="1:28" ht="12.75">
      <c r="A49" s="6" t="s">
        <v>72</v>
      </c>
      <c r="B49" s="6" t="s">
        <v>70</v>
      </c>
      <c r="C49" s="6" t="s">
        <v>71</v>
      </c>
      <c r="D49" s="6"/>
      <c r="E49" s="79">
        <v>349</v>
      </c>
      <c r="F49" s="79">
        <v>364</v>
      </c>
      <c r="G49" s="2">
        <f t="shared" si="10"/>
        <v>713</v>
      </c>
      <c r="H49" s="6" t="s">
        <v>72</v>
      </c>
      <c r="I49" s="40"/>
      <c r="J49" s="11">
        <f t="shared" si="13"/>
        <v>0</v>
      </c>
      <c r="K49" s="40"/>
      <c r="L49" s="11">
        <f t="shared" si="12"/>
        <v>0</v>
      </c>
      <c r="M49" s="1">
        <v>75</v>
      </c>
      <c r="N49" s="4">
        <f t="shared" si="11"/>
        <v>0.10518934081346423</v>
      </c>
      <c r="O49" s="6" t="s">
        <v>72</v>
      </c>
      <c r="P49" s="40"/>
      <c r="Q49" s="11" t="e">
        <f t="shared" si="14"/>
        <v>#DIV/0!</v>
      </c>
      <c r="R49" s="40"/>
      <c r="S49" s="11">
        <f t="shared" si="5"/>
        <v>0</v>
      </c>
      <c r="T49" s="1">
        <v>240</v>
      </c>
      <c r="U49" s="4">
        <f t="shared" si="9"/>
        <v>0.33660589060308554</v>
      </c>
      <c r="V49" s="6" t="s">
        <v>72</v>
      </c>
      <c r="W49" s="40"/>
      <c r="X49" s="11" t="e">
        <f t="shared" si="15"/>
        <v>#DIV/0!</v>
      </c>
      <c r="Y49" s="40"/>
      <c r="Z49" s="11">
        <f t="shared" si="7"/>
        <v>0</v>
      </c>
      <c r="AA49" s="1">
        <v>308</v>
      </c>
      <c r="AB49" s="4">
        <f t="shared" si="8"/>
        <v>0.4319775596072931</v>
      </c>
    </row>
    <row r="50" spans="1:28" ht="12.75">
      <c r="A50" s="6" t="s">
        <v>73</v>
      </c>
      <c r="B50" s="6" t="s">
        <v>70</v>
      </c>
      <c r="C50" s="6" t="s">
        <v>71</v>
      </c>
      <c r="D50" s="6"/>
      <c r="E50" s="79">
        <v>325</v>
      </c>
      <c r="F50" s="79">
        <v>353</v>
      </c>
      <c r="G50" s="2">
        <f t="shared" si="10"/>
        <v>678</v>
      </c>
      <c r="H50" s="6" t="s">
        <v>73</v>
      </c>
      <c r="I50" s="40"/>
      <c r="J50" s="11">
        <f t="shared" si="13"/>
        <v>0</v>
      </c>
      <c r="K50" s="40"/>
      <c r="L50" s="11">
        <f t="shared" si="12"/>
        <v>0</v>
      </c>
      <c r="M50" s="1">
        <v>102</v>
      </c>
      <c r="N50" s="4">
        <f t="shared" si="11"/>
        <v>0.1504424778761062</v>
      </c>
      <c r="O50" s="6" t="s">
        <v>73</v>
      </c>
      <c r="P50" s="40"/>
      <c r="Q50" s="11" t="e">
        <f t="shared" si="14"/>
        <v>#DIV/0!</v>
      </c>
      <c r="R50" s="40"/>
      <c r="S50" s="11">
        <f t="shared" si="5"/>
        <v>0</v>
      </c>
      <c r="T50" s="1">
        <v>256</v>
      </c>
      <c r="U50" s="4">
        <f t="shared" si="9"/>
        <v>0.3775811209439528</v>
      </c>
      <c r="V50" s="6" t="s">
        <v>73</v>
      </c>
      <c r="W50" s="40"/>
      <c r="X50" s="11" t="e">
        <f t="shared" si="15"/>
        <v>#DIV/0!</v>
      </c>
      <c r="Y50" s="40"/>
      <c r="Z50" s="11">
        <f t="shared" si="7"/>
        <v>0</v>
      </c>
      <c r="AA50" s="1">
        <v>307</v>
      </c>
      <c r="AB50" s="4">
        <f t="shared" si="8"/>
        <v>0.4528023598820059</v>
      </c>
    </row>
    <row r="51" spans="1:28" ht="12.75">
      <c r="A51" s="6" t="s">
        <v>74</v>
      </c>
      <c r="B51" s="6" t="s">
        <v>75</v>
      </c>
      <c r="C51" s="6" t="s">
        <v>20</v>
      </c>
      <c r="D51" s="6"/>
      <c r="E51" s="79">
        <v>318</v>
      </c>
      <c r="F51" s="79">
        <v>346</v>
      </c>
      <c r="G51" s="2">
        <f t="shared" si="10"/>
        <v>664</v>
      </c>
      <c r="H51" s="6" t="s">
        <v>74</v>
      </c>
      <c r="I51" s="40"/>
      <c r="J51" s="11">
        <f t="shared" si="13"/>
        <v>0</v>
      </c>
      <c r="K51" s="40"/>
      <c r="L51" s="11">
        <f t="shared" si="12"/>
        <v>0</v>
      </c>
      <c r="M51" s="1">
        <v>87</v>
      </c>
      <c r="N51" s="4">
        <f t="shared" si="11"/>
        <v>0.13102409638554216</v>
      </c>
      <c r="O51" s="6" t="s">
        <v>74</v>
      </c>
      <c r="P51" s="40"/>
      <c r="Q51" s="11" t="e">
        <f t="shared" si="14"/>
        <v>#DIV/0!</v>
      </c>
      <c r="R51" s="40"/>
      <c r="S51" s="11">
        <f t="shared" si="5"/>
        <v>0</v>
      </c>
      <c r="T51" s="1">
        <v>201</v>
      </c>
      <c r="U51" s="4">
        <f t="shared" si="9"/>
        <v>0.30271084337349397</v>
      </c>
      <c r="V51" s="6" t="s">
        <v>74</v>
      </c>
      <c r="W51" s="40"/>
      <c r="X51" s="11" t="e">
        <f t="shared" si="15"/>
        <v>#DIV/0!</v>
      </c>
      <c r="Y51" s="40"/>
      <c r="Z51" s="11">
        <f t="shared" si="7"/>
        <v>0</v>
      </c>
      <c r="AA51" s="1">
        <v>245</v>
      </c>
      <c r="AB51" s="4">
        <f t="shared" si="8"/>
        <v>0.3689759036144578</v>
      </c>
    </row>
    <row r="52" spans="1:28" ht="12.75">
      <c r="A52" s="6" t="s">
        <v>76</v>
      </c>
      <c r="B52" s="6" t="s">
        <v>75</v>
      </c>
      <c r="C52" s="6" t="s">
        <v>20</v>
      </c>
      <c r="D52" s="6"/>
      <c r="E52" s="79">
        <v>334</v>
      </c>
      <c r="F52" s="79">
        <v>395</v>
      </c>
      <c r="G52" s="2">
        <f t="shared" si="10"/>
        <v>729</v>
      </c>
      <c r="H52" s="6" t="s">
        <v>76</v>
      </c>
      <c r="I52" s="40"/>
      <c r="J52" s="11">
        <f t="shared" si="13"/>
        <v>0</v>
      </c>
      <c r="K52" s="40"/>
      <c r="L52" s="11">
        <f t="shared" si="12"/>
        <v>0</v>
      </c>
      <c r="M52" s="1">
        <v>80</v>
      </c>
      <c r="N52" s="4">
        <f t="shared" si="11"/>
        <v>0.10973936899862825</v>
      </c>
      <c r="O52" s="6" t="s">
        <v>76</v>
      </c>
      <c r="P52" s="40"/>
      <c r="Q52" s="11" t="e">
        <f t="shared" si="14"/>
        <v>#DIV/0!</v>
      </c>
      <c r="R52" s="40"/>
      <c r="S52" s="11">
        <f t="shared" si="5"/>
        <v>0</v>
      </c>
      <c r="T52" s="1">
        <v>221</v>
      </c>
      <c r="U52" s="4">
        <f t="shared" si="9"/>
        <v>0.30315500685871055</v>
      </c>
      <c r="V52" s="6" t="s">
        <v>76</v>
      </c>
      <c r="W52" s="40"/>
      <c r="X52" s="11" t="e">
        <f t="shared" si="15"/>
        <v>#DIV/0!</v>
      </c>
      <c r="Y52" s="40"/>
      <c r="Z52" s="11">
        <f t="shared" si="7"/>
        <v>0</v>
      </c>
      <c r="AA52" s="1">
        <v>276</v>
      </c>
      <c r="AB52" s="4">
        <f t="shared" si="8"/>
        <v>0.3786008230452675</v>
      </c>
    </row>
    <row r="53" spans="1:28" ht="12.75">
      <c r="A53" s="6" t="s">
        <v>77</v>
      </c>
      <c r="B53" s="6" t="s">
        <v>78</v>
      </c>
      <c r="C53" s="6" t="s">
        <v>79</v>
      </c>
      <c r="D53" s="6"/>
      <c r="E53" s="79">
        <v>385</v>
      </c>
      <c r="F53" s="79">
        <v>449</v>
      </c>
      <c r="G53" s="2">
        <f t="shared" si="10"/>
        <v>834</v>
      </c>
      <c r="H53" s="6" t="s">
        <v>77</v>
      </c>
      <c r="I53" s="40"/>
      <c r="J53" s="11">
        <f t="shared" si="13"/>
        <v>0</v>
      </c>
      <c r="K53" s="40"/>
      <c r="L53" s="11">
        <f t="shared" si="12"/>
        <v>0</v>
      </c>
      <c r="M53" s="1">
        <v>123</v>
      </c>
      <c r="N53" s="4">
        <f t="shared" si="11"/>
        <v>0.1474820143884892</v>
      </c>
      <c r="O53" s="6" t="s">
        <v>77</v>
      </c>
      <c r="P53" s="40"/>
      <c r="Q53" s="11" t="e">
        <f t="shared" si="14"/>
        <v>#DIV/0!</v>
      </c>
      <c r="R53" s="40"/>
      <c r="S53" s="11">
        <f t="shared" si="5"/>
        <v>0</v>
      </c>
      <c r="T53" s="1">
        <v>317</v>
      </c>
      <c r="U53" s="4">
        <f t="shared" si="9"/>
        <v>0.3800959232613909</v>
      </c>
      <c r="V53" s="6" t="s">
        <v>77</v>
      </c>
      <c r="W53" s="40"/>
      <c r="X53" s="11" t="e">
        <f t="shared" si="15"/>
        <v>#DIV/0!</v>
      </c>
      <c r="Y53" s="40"/>
      <c r="Z53" s="11">
        <f t="shared" si="7"/>
        <v>0</v>
      </c>
      <c r="AA53" s="1">
        <v>390</v>
      </c>
      <c r="AB53" s="4">
        <f t="shared" si="8"/>
        <v>0.4676258992805755</v>
      </c>
    </row>
    <row r="54" spans="1:28" ht="12.75">
      <c r="A54" s="6" t="s">
        <v>80</v>
      </c>
      <c r="B54" s="6" t="s">
        <v>78</v>
      </c>
      <c r="C54" s="6" t="s">
        <v>79</v>
      </c>
      <c r="D54" s="6"/>
      <c r="E54" s="79">
        <v>379</v>
      </c>
      <c r="F54" s="79">
        <v>443</v>
      </c>
      <c r="G54" s="2">
        <f t="shared" si="10"/>
        <v>822</v>
      </c>
      <c r="H54" s="6" t="s">
        <v>80</v>
      </c>
      <c r="I54" s="40"/>
      <c r="J54" s="11">
        <f t="shared" si="13"/>
        <v>0</v>
      </c>
      <c r="K54" s="40"/>
      <c r="L54" s="11">
        <f t="shared" si="12"/>
        <v>0</v>
      </c>
      <c r="M54" s="1">
        <v>116</v>
      </c>
      <c r="N54" s="4">
        <f t="shared" si="11"/>
        <v>0.1411192214111922</v>
      </c>
      <c r="O54" s="6" t="s">
        <v>80</v>
      </c>
      <c r="P54" s="40"/>
      <c r="Q54" s="11" t="e">
        <f t="shared" si="14"/>
        <v>#DIV/0!</v>
      </c>
      <c r="R54" s="40"/>
      <c r="S54" s="11">
        <f t="shared" si="5"/>
        <v>0</v>
      </c>
      <c r="T54" s="1">
        <v>253</v>
      </c>
      <c r="U54" s="4">
        <f t="shared" si="9"/>
        <v>0.3077858880778589</v>
      </c>
      <c r="V54" s="6" t="s">
        <v>80</v>
      </c>
      <c r="W54" s="40"/>
      <c r="X54" s="11" t="e">
        <f t="shared" si="15"/>
        <v>#DIV/0!</v>
      </c>
      <c r="Y54" s="40"/>
      <c r="Z54" s="11">
        <f t="shared" si="7"/>
        <v>0</v>
      </c>
      <c r="AA54" s="1">
        <v>308</v>
      </c>
      <c r="AB54" s="4">
        <f t="shared" si="8"/>
        <v>0.3746958637469586</v>
      </c>
    </row>
    <row r="55" spans="1:28" ht="12.75">
      <c r="A55" s="6" t="s">
        <v>81</v>
      </c>
      <c r="B55" s="6" t="s">
        <v>78</v>
      </c>
      <c r="C55" s="6" t="s">
        <v>79</v>
      </c>
      <c r="D55" s="6"/>
      <c r="E55" s="79">
        <v>496</v>
      </c>
      <c r="F55" s="79">
        <v>522</v>
      </c>
      <c r="G55" s="2">
        <f t="shared" si="10"/>
        <v>1018</v>
      </c>
      <c r="H55" s="6" t="s">
        <v>81</v>
      </c>
      <c r="I55" s="40"/>
      <c r="J55" s="11">
        <f t="shared" si="13"/>
        <v>0</v>
      </c>
      <c r="K55" s="40"/>
      <c r="L55" s="11">
        <f t="shared" si="12"/>
        <v>0</v>
      </c>
      <c r="M55" s="1">
        <v>136</v>
      </c>
      <c r="N55" s="4">
        <f t="shared" si="11"/>
        <v>0.13359528487229863</v>
      </c>
      <c r="O55" s="6" t="s">
        <v>81</v>
      </c>
      <c r="P55" s="40"/>
      <c r="Q55" s="11" t="e">
        <f t="shared" si="14"/>
        <v>#DIV/0!</v>
      </c>
      <c r="R55" s="40"/>
      <c r="S55" s="11">
        <f t="shared" si="5"/>
        <v>0</v>
      </c>
      <c r="T55" s="1">
        <v>376</v>
      </c>
      <c r="U55" s="4">
        <f t="shared" si="9"/>
        <v>0.3693516699410609</v>
      </c>
      <c r="V55" s="6" t="s">
        <v>81</v>
      </c>
      <c r="W55" s="40"/>
      <c r="X55" s="11" t="e">
        <f t="shared" si="15"/>
        <v>#DIV/0!</v>
      </c>
      <c r="Y55" s="40"/>
      <c r="Z55" s="11">
        <f t="shared" si="7"/>
        <v>0</v>
      </c>
      <c r="AA55" s="1">
        <v>494</v>
      </c>
      <c r="AB55" s="4">
        <f t="shared" si="8"/>
        <v>0.48526522593320237</v>
      </c>
    </row>
    <row r="56" spans="1:28" ht="12.75">
      <c r="A56" s="6" t="s">
        <v>82</v>
      </c>
      <c r="B56" s="6" t="s">
        <v>78</v>
      </c>
      <c r="C56" s="6" t="s">
        <v>79</v>
      </c>
      <c r="D56" s="6"/>
      <c r="E56" s="79">
        <v>333</v>
      </c>
      <c r="F56" s="79">
        <v>397</v>
      </c>
      <c r="G56" s="2">
        <f t="shared" si="10"/>
        <v>730</v>
      </c>
      <c r="H56" s="6" t="s">
        <v>82</v>
      </c>
      <c r="I56" s="40"/>
      <c r="J56" s="11">
        <f t="shared" si="13"/>
        <v>0</v>
      </c>
      <c r="K56" s="40"/>
      <c r="L56" s="11">
        <f t="shared" si="12"/>
        <v>0</v>
      </c>
      <c r="M56" s="1">
        <v>98</v>
      </c>
      <c r="N56" s="4">
        <f t="shared" si="11"/>
        <v>0.13424657534246576</v>
      </c>
      <c r="O56" s="6" t="s">
        <v>82</v>
      </c>
      <c r="P56" s="40"/>
      <c r="Q56" s="11" t="e">
        <f t="shared" si="14"/>
        <v>#DIV/0!</v>
      </c>
      <c r="R56" s="40"/>
      <c r="S56" s="11">
        <f t="shared" si="5"/>
        <v>0</v>
      </c>
      <c r="T56" s="1">
        <v>265</v>
      </c>
      <c r="U56" s="4">
        <f t="shared" si="9"/>
        <v>0.363013698630137</v>
      </c>
      <c r="V56" s="6" t="s">
        <v>82</v>
      </c>
      <c r="W56" s="40"/>
      <c r="X56" s="11" t="e">
        <f t="shared" si="15"/>
        <v>#DIV/0!</v>
      </c>
      <c r="Y56" s="40"/>
      <c r="Z56" s="11">
        <f t="shared" si="7"/>
        <v>0</v>
      </c>
      <c r="AA56" s="1">
        <v>322</v>
      </c>
      <c r="AB56" s="4">
        <f t="shared" si="8"/>
        <v>0.4410958904109589</v>
      </c>
    </row>
    <row r="57" spans="1:28" ht="13.5" thickBot="1">
      <c r="A57" s="6" t="s">
        <v>83</v>
      </c>
      <c r="B57" s="6" t="s">
        <v>78</v>
      </c>
      <c r="C57" s="6" t="s">
        <v>79</v>
      </c>
      <c r="D57" s="6"/>
      <c r="E57" s="79">
        <v>468</v>
      </c>
      <c r="F57" s="79">
        <v>511</v>
      </c>
      <c r="G57" s="2">
        <f>SUM(E57:F57)</f>
        <v>979</v>
      </c>
      <c r="H57" s="6">
        <v>49</v>
      </c>
      <c r="I57" s="40"/>
      <c r="J57" s="11" t="e">
        <f>(I57/#REF!)</f>
        <v>#REF!</v>
      </c>
      <c r="K57" s="40"/>
      <c r="L57" s="11">
        <f t="shared" si="12"/>
        <v>0</v>
      </c>
      <c r="M57" s="1">
        <v>105</v>
      </c>
      <c r="N57" s="4">
        <f t="shared" si="11"/>
        <v>0.10725229826353422</v>
      </c>
      <c r="O57" s="6" t="s">
        <v>83</v>
      </c>
      <c r="P57" s="40"/>
      <c r="Q57" s="11" t="e">
        <f>(P57/#REF!)</f>
        <v>#REF!</v>
      </c>
      <c r="R57" s="40"/>
      <c r="S57" s="11">
        <f t="shared" si="5"/>
        <v>0</v>
      </c>
      <c r="T57" s="1">
        <v>333</v>
      </c>
      <c r="U57" s="4">
        <f t="shared" si="9"/>
        <v>0.34014300306435136</v>
      </c>
      <c r="V57" s="6" t="s">
        <v>83</v>
      </c>
      <c r="W57" s="40"/>
      <c r="X57" s="11" t="e">
        <f>(W57/#REF!)</f>
        <v>#REF!</v>
      </c>
      <c r="Y57" s="40"/>
      <c r="Z57" s="11">
        <f t="shared" si="7"/>
        <v>0</v>
      </c>
      <c r="AA57" s="1">
        <v>448</v>
      </c>
      <c r="AB57" s="4">
        <f t="shared" si="8"/>
        <v>0.4576098059244127</v>
      </c>
    </row>
    <row r="58" spans="1:28" ht="13.5" thickBot="1">
      <c r="A58" s="6"/>
      <c r="B58" s="6"/>
      <c r="C58" s="42" t="s">
        <v>84</v>
      </c>
      <c r="D58" s="6"/>
      <c r="E58" s="3">
        <f>SUM(E9:E57)</f>
        <v>17773</v>
      </c>
      <c r="F58" s="3">
        <f>SUM(F9:F57)</f>
        <v>20179</v>
      </c>
      <c r="G58" s="3">
        <f>SUM(G9:G57)</f>
        <v>37952</v>
      </c>
      <c r="I58" s="12">
        <f>SUM(I9:I57)</f>
        <v>0</v>
      </c>
      <c r="J58" s="13">
        <f>(I58/E58)</f>
        <v>0</v>
      </c>
      <c r="K58" s="14">
        <f>SUM(K9:K57)</f>
        <v>0</v>
      </c>
      <c r="L58" s="13">
        <f t="shared" si="12"/>
        <v>0</v>
      </c>
      <c r="M58" s="41">
        <f>SUM(M9:M57)</f>
        <v>4791</v>
      </c>
      <c r="N58" s="5">
        <f t="shared" si="11"/>
        <v>0.12623840640809444</v>
      </c>
      <c r="O58" s="6"/>
      <c r="P58" s="12">
        <f>SUM(P9:P57)</f>
        <v>0</v>
      </c>
      <c r="Q58" s="13" t="e">
        <f>(P58/L58)</f>
        <v>#DIV/0!</v>
      </c>
      <c r="R58" s="14">
        <f>SUM(R9:R57)</f>
        <v>0</v>
      </c>
      <c r="S58" s="13">
        <f t="shared" si="5"/>
        <v>0</v>
      </c>
      <c r="T58" s="41">
        <f>SUM(T9:T57)</f>
        <v>12766</v>
      </c>
      <c r="U58" s="45">
        <f t="shared" si="9"/>
        <v>0.3363722596964587</v>
      </c>
      <c r="V58" s="6"/>
      <c r="W58" s="12">
        <f>SUM(W9:W57)</f>
        <v>0</v>
      </c>
      <c r="X58" s="13" t="e">
        <f>(W58/S58)</f>
        <v>#DIV/0!</v>
      </c>
      <c r="Y58" s="14">
        <f>SUM(Y9:Y57)</f>
        <v>0</v>
      </c>
      <c r="Z58" s="13">
        <f t="shared" si="7"/>
        <v>0</v>
      </c>
      <c r="AA58" s="41">
        <f>SUM(AA9:AA57)</f>
        <v>16134</v>
      </c>
      <c r="AB58" s="45">
        <f t="shared" si="8"/>
        <v>0.42511593591905567</v>
      </c>
    </row>
    <row r="59" ht="12.75">
      <c r="H59" s="6"/>
    </row>
    <row r="60" spans="11:27" ht="12.75">
      <c r="K60" s="8" t="s">
        <v>96</v>
      </c>
      <c r="L60" s="8"/>
      <c r="M60" s="9">
        <f>COUNTIF($M$9:$M$57,"&lt;&gt;0")</f>
        <v>49</v>
      </c>
      <c r="R60" s="8" t="str">
        <f>$K$60</f>
        <v>Sezioni scrutinate</v>
      </c>
      <c r="S60" s="8"/>
      <c r="T60" s="9">
        <f>COUNTIF($T$9:$T$57,"&lt;&gt;0")</f>
        <v>49</v>
      </c>
      <c r="Y60" s="8" t="str">
        <f>$K$60</f>
        <v>Sezioni scrutinate</v>
      </c>
      <c r="Z60" s="8"/>
      <c r="AA60" s="9">
        <f>COUNTIF($AA$9:$AA$57,"&lt;&gt;0")</f>
        <v>49</v>
      </c>
    </row>
    <row r="61" spans="11:27" ht="12.75">
      <c r="K61" s="8" t="s">
        <v>92</v>
      </c>
      <c r="L61" s="8"/>
      <c r="M61" s="10">
        <v>49</v>
      </c>
      <c r="R61" s="8" t="s">
        <v>92</v>
      </c>
      <c r="S61" s="8"/>
      <c r="T61" s="10">
        <f>$M$61</f>
        <v>49</v>
      </c>
      <c r="Y61" s="8" t="s">
        <v>92</v>
      </c>
      <c r="Z61" s="8"/>
      <c r="AA61" s="10">
        <v>49</v>
      </c>
    </row>
  </sheetData>
  <sheetProtection password="8351" sheet="1" objects="1" scenarios="1"/>
  <mergeCells count="3">
    <mergeCell ref="I6:N6"/>
    <mergeCell ref="P6:U6"/>
    <mergeCell ref="W6:AB6"/>
  </mergeCells>
  <printOptions gridLines="1" headings="1" horizontalCentered="1" vertic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landscape" paperSize="8" scale="60" r:id="rId2"/>
  <headerFooter alignWithMargins="0">
    <oddHeader>&amp;LComune di Vercelli&amp;RCentro Elaborazione Dati</oddHeader>
  </headerFooter>
  <ignoredErrors>
    <ignoredError sqref="L42:L43" evalError="1"/>
    <ignoredError sqref="G9:G1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R27"/>
  <sheetViews>
    <sheetView zoomScalePageLayoutView="0" workbookViewId="0" topLeftCell="B1">
      <selection activeCell="E24" sqref="E24"/>
    </sheetView>
  </sheetViews>
  <sheetFormatPr defaultColWidth="9.140625" defaultRowHeight="12.75"/>
  <cols>
    <col min="1" max="1" width="9.140625" style="7" customWidth="1"/>
    <col min="2" max="18" width="11.00390625" style="7" customWidth="1"/>
    <col min="19" max="16384" width="9.140625" style="7" customWidth="1"/>
  </cols>
  <sheetData>
    <row r="5" ht="13.5" thickBot="1"/>
    <row r="6" spans="2:18" ht="12.75">
      <c r="B6" s="53"/>
      <c r="C6" s="54"/>
      <c r="D6" s="54"/>
      <c r="E6" s="54"/>
      <c r="F6" s="55"/>
      <c r="H6" s="53"/>
      <c r="I6" s="54"/>
      <c r="J6" s="54"/>
      <c r="K6" s="54"/>
      <c r="L6" s="55"/>
      <c r="N6" s="53"/>
      <c r="O6" s="54"/>
      <c r="P6" s="54"/>
      <c r="Q6" s="54"/>
      <c r="R6" s="55"/>
    </row>
    <row r="7" spans="2:18" ht="15" customHeight="1">
      <c r="B7" s="116" t="str">
        <f>'Affl. Prov. 2011 - Domenica'!$G$3&amp;" "&amp;'Affl. Prov. 2011 - Domenica'!$G$4</f>
        <v>Centro Elaborazione Dati Comune di Vercelli</v>
      </c>
      <c r="C7" s="117"/>
      <c r="D7" s="117"/>
      <c r="E7" s="117"/>
      <c r="F7" s="118"/>
      <c r="H7" s="116" t="str">
        <f>'Affl. Prov. 2011 - Domenica'!$G$3&amp;" "&amp;'Affl. Prov. 2011 - Domenica'!$G$4</f>
        <v>Centro Elaborazione Dati Comune di Vercelli</v>
      </c>
      <c r="I7" s="117"/>
      <c r="J7" s="117"/>
      <c r="K7" s="117"/>
      <c r="L7" s="118"/>
      <c r="N7" s="116" t="str">
        <f>'Affl. Prov. 2011 - Domenica'!$G$3&amp;" "&amp;'Affl. Prov. 2011 - Domenica'!$G$4</f>
        <v>Centro Elaborazione Dati Comune di Vercelli</v>
      </c>
      <c r="O7" s="117"/>
      <c r="P7" s="117"/>
      <c r="Q7" s="117"/>
      <c r="R7" s="118"/>
    </row>
    <row r="8" spans="2:18" ht="12.75">
      <c r="B8" s="119" t="s">
        <v>87</v>
      </c>
      <c r="C8" s="120"/>
      <c r="D8" s="120"/>
      <c r="E8" s="120"/>
      <c r="F8" s="121"/>
      <c r="H8" s="119" t="s">
        <v>87</v>
      </c>
      <c r="I8" s="120"/>
      <c r="J8" s="120"/>
      <c r="K8" s="120"/>
      <c r="L8" s="121"/>
      <c r="N8" s="119" t="s">
        <v>87</v>
      </c>
      <c r="O8" s="120"/>
      <c r="P8" s="120"/>
      <c r="Q8" s="120"/>
      <c r="R8" s="121"/>
    </row>
    <row r="9" spans="2:18" ht="12.75">
      <c r="B9" s="57"/>
      <c r="C9" s="58"/>
      <c r="D9" s="58"/>
      <c r="E9" s="58"/>
      <c r="F9" s="59"/>
      <c r="H9" s="57"/>
      <c r="I9" s="58"/>
      <c r="J9" s="58"/>
      <c r="K9" s="58"/>
      <c r="L9" s="59"/>
      <c r="N9" s="57"/>
      <c r="O9" s="58"/>
      <c r="P9" s="58"/>
      <c r="Q9" s="58"/>
      <c r="R9" s="59"/>
    </row>
    <row r="10" spans="2:18" ht="12.75">
      <c r="B10" s="122" t="s">
        <v>88</v>
      </c>
      <c r="C10" s="123"/>
      <c r="D10" s="123"/>
      <c r="E10" s="123"/>
      <c r="F10" s="124"/>
      <c r="H10" s="122" t="s">
        <v>88</v>
      </c>
      <c r="I10" s="123"/>
      <c r="J10" s="123"/>
      <c r="K10" s="123"/>
      <c r="L10" s="124"/>
      <c r="N10" s="122" t="s">
        <v>88</v>
      </c>
      <c r="O10" s="123"/>
      <c r="P10" s="123"/>
      <c r="Q10" s="123"/>
      <c r="R10" s="124"/>
    </row>
    <row r="11" spans="2:18" ht="15" customHeight="1">
      <c r="B11" s="57"/>
      <c r="C11" s="125" t="str">
        <f>'Affl. Prov. 2011 - Domenica'!$I$6</f>
        <v>Elezioni Provinciali del 15 - 16 Maggio 2011 Affluenze Domenica ore 12.15</v>
      </c>
      <c r="D11" s="126"/>
      <c r="E11" s="126"/>
      <c r="F11" s="59"/>
      <c r="H11" s="60"/>
      <c r="I11" s="125" t="str">
        <f>'Affl. Prov. 2011 - Domenica'!$P$6</f>
        <v>Elezioni Provinciali del 15 - 16 Maggio 2011 Affluenze Domenica ore 19.15</v>
      </c>
      <c r="J11" s="126"/>
      <c r="K11" s="126"/>
      <c r="L11" s="61"/>
      <c r="N11" s="60"/>
      <c r="O11" s="125" t="str">
        <f>'Affl. Prov. 2011 - Domenica'!$W$6</f>
        <v>Elezioni Provinciali del 15 - 16 Maggio 2011 Affluenze Domenica ore 22.30</v>
      </c>
      <c r="P11" s="126"/>
      <c r="Q11" s="126"/>
      <c r="R11" s="61"/>
    </row>
    <row r="12" spans="2:18" ht="15" customHeight="1">
      <c r="B12" s="62"/>
      <c r="C12" s="126"/>
      <c r="D12" s="126"/>
      <c r="E12" s="126"/>
      <c r="F12" s="63"/>
      <c r="H12" s="57"/>
      <c r="I12" s="126"/>
      <c r="J12" s="126"/>
      <c r="K12" s="126"/>
      <c r="L12" s="59"/>
      <c r="N12" s="57"/>
      <c r="O12" s="126"/>
      <c r="P12" s="126"/>
      <c r="Q12" s="126"/>
      <c r="R12" s="59"/>
    </row>
    <row r="13" spans="2:18" ht="24" customHeight="1">
      <c r="B13" s="57"/>
      <c r="C13" s="58" t="str">
        <f>'Affl. Prov. 2011 - Domenica'!K60</f>
        <v>Sezioni scrutinate</v>
      </c>
      <c r="E13" s="56">
        <f>'Affl. Prov. 2011 - Domenica'!M60</f>
        <v>49</v>
      </c>
      <c r="F13" s="59"/>
      <c r="H13" s="57"/>
      <c r="I13" s="58" t="str">
        <f>'Affl. Prov. 2011 - Domenica'!K60</f>
        <v>Sezioni scrutinate</v>
      </c>
      <c r="J13" s="58"/>
      <c r="K13" s="64">
        <f>'Affl. Prov. 2011 - Domenica'!T60</f>
        <v>49</v>
      </c>
      <c r="L13" s="59"/>
      <c r="N13" s="57"/>
      <c r="O13" s="58" t="str">
        <f>'Affl. Prov. 2011 - Domenica'!K60</f>
        <v>Sezioni scrutinate</v>
      </c>
      <c r="P13" s="58"/>
      <c r="Q13" s="64">
        <f>'Affl. Prov. 2011 - Domenica'!AA60</f>
        <v>49</v>
      </c>
      <c r="R13" s="59"/>
    </row>
    <row r="14" spans="2:18" ht="15.75" customHeight="1">
      <c r="B14" s="57"/>
      <c r="C14" s="65" t="str">
        <f>'Affl. Prov. 2011 - Domenica'!K61</f>
        <v>su</v>
      </c>
      <c r="D14" s="66"/>
      <c r="E14" s="64">
        <f>'Affl. Prov. 2011 - Domenica'!M61</f>
        <v>49</v>
      </c>
      <c r="F14" s="59"/>
      <c r="H14" s="57"/>
      <c r="I14" s="67" t="str">
        <f>'Affl. Prov. 2011 - Domenica'!R61</f>
        <v>su</v>
      </c>
      <c r="J14" s="68">
        <f>'Affl. Prov. 2011 - Domenica'!S61</f>
        <v>0</v>
      </c>
      <c r="K14" s="64">
        <f>'Affl. Prov. 2011 - Domenica'!T61</f>
        <v>49</v>
      </c>
      <c r="L14" s="59"/>
      <c r="N14" s="57"/>
      <c r="O14" s="69" t="str">
        <f>'Affl. Prov. 2011 - Domenica'!Y61</f>
        <v>su</v>
      </c>
      <c r="P14" s="58"/>
      <c r="Q14" s="64">
        <f>'Affl. Prov. 2011 - Domenica'!AA61</f>
        <v>49</v>
      </c>
      <c r="R14" s="59"/>
    </row>
    <row r="15" spans="2:18" ht="13.5" thickBot="1">
      <c r="B15" s="57"/>
      <c r="C15" s="58"/>
      <c r="D15" s="58"/>
      <c r="E15" s="58"/>
      <c r="F15" s="59"/>
      <c r="H15" s="57"/>
      <c r="I15" s="58"/>
      <c r="J15" s="58"/>
      <c r="K15" s="58"/>
      <c r="L15" s="59"/>
      <c r="N15" s="57"/>
      <c r="O15" s="58"/>
      <c r="P15" s="58"/>
      <c r="Q15" s="58"/>
      <c r="R15" s="59"/>
    </row>
    <row r="16" spans="2:18" ht="12.75">
      <c r="B16" s="57"/>
      <c r="C16" s="127" t="s">
        <v>99</v>
      </c>
      <c r="D16" s="129" t="s">
        <v>100</v>
      </c>
      <c r="E16" s="131" t="s">
        <v>101</v>
      </c>
      <c r="F16" s="59"/>
      <c r="H16" s="57"/>
      <c r="I16" s="127" t="s">
        <v>99</v>
      </c>
      <c r="J16" s="129" t="s">
        <v>100</v>
      </c>
      <c r="K16" s="131" t="s">
        <v>101</v>
      </c>
      <c r="L16" s="59"/>
      <c r="N16" s="57"/>
      <c r="O16" s="127" t="s">
        <v>99</v>
      </c>
      <c r="P16" s="129" t="s">
        <v>100</v>
      </c>
      <c r="Q16" s="131" t="s">
        <v>105</v>
      </c>
      <c r="R16" s="59"/>
    </row>
    <row r="17" spans="2:18" ht="12.75">
      <c r="B17" s="57"/>
      <c r="C17" s="128"/>
      <c r="D17" s="130"/>
      <c r="E17" s="132"/>
      <c r="F17" s="59"/>
      <c r="H17" s="57"/>
      <c r="I17" s="128"/>
      <c r="J17" s="130"/>
      <c r="K17" s="132"/>
      <c r="L17" s="59"/>
      <c r="N17" s="57"/>
      <c r="O17" s="128"/>
      <c r="P17" s="130"/>
      <c r="Q17" s="132"/>
      <c r="R17" s="59"/>
    </row>
    <row r="18" spans="2:18" ht="18" customHeight="1">
      <c r="B18" s="57"/>
      <c r="C18" s="70">
        <f>'Affl. Prov. 2011 - Domenica'!E58</f>
        <v>17773</v>
      </c>
      <c r="D18" s="71">
        <f>'Affl. Prov. 2011 - Domenica'!F58</f>
        <v>20179</v>
      </c>
      <c r="E18" s="72">
        <f>'Affl. Prov. 2011 - Domenica'!G58</f>
        <v>37952</v>
      </c>
      <c r="F18" s="59"/>
      <c r="H18" s="57"/>
      <c r="I18" s="70">
        <f>'Affl. Prov. 2011 - Domenica'!$E$58</f>
        <v>17773</v>
      </c>
      <c r="J18" s="71">
        <f>'Affl. Prov. 2011 - Domenica'!$F$58</f>
        <v>20179</v>
      </c>
      <c r="K18" s="72">
        <f>'Affl. Prov. 2011 - Domenica'!$G$58</f>
        <v>37952</v>
      </c>
      <c r="L18" s="59"/>
      <c r="N18" s="57"/>
      <c r="O18" s="70">
        <f>'Affl. Prov. 2011 - Domenica'!E58</f>
        <v>17773</v>
      </c>
      <c r="P18" s="71">
        <f>'Affl. Prov. 2011 - Domenica'!F58</f>
        <v>20179</v>
      </c>
      <c r="Q18" s="72">
        <f>'Affl. Prov. 2011 - Domenica'!G58</f>
        <v>37952</v>
      </c>
      <c r="R18" s="59"/>
    </row>
    <row r="19" spans="2:18" ht="12.75">
      <c r="B19" s="57"/>
      <c r="C19" s="46"/>
      <c r="D19" s="40"/>
      <c r="E19" s="133" t="s">
        <v>102</v>
      </c>
      <c r="F19" s="59"/>
      <c r="H19" s="57"/>
      <c r="I19" s="46"/>
      <c r="J19" s="40"/>
      <c r="K19" s="133" t="s">
        <v>104</v>
      </c>
      <c r="L19" s="59"/>
      <c r="N19" s="57"/>
      <c r="O19" s="46"/>
      <c r="P19" s="40"/>
      <c r="Q19" s="133" t="s">
        <v>104</v>
      </c>
      <c r="R19" s="59"/>
    </row>
    <row r="20" spans="2:18" ht="12.75">
      <c r="B20" s="57"/>
      <c r="C20" s="46"/>
      <c r="D20" s="40"/>
      <c r="E20" s="132"/>
      <c r="F20" s="59"/>
      <c r="H20" s="57"/>
      <c r="I20" s="46"/>
      <c r="J20" s="40"/>
      <c r="K20" s="132"/>
      <c r="L20" s="59"/>
      <c r="N20" s="57"/>
      <c r="O20" s="46"/>
      <c r="P20" s="40"/>
      <c r="Q20" s="132"/>
      <c r="R20" s="59"/>
    </row>
    <row r="21" spans="2:18" ht="18" customHeight="1">
      <c r="B21" s="57"/>
      <c r="C21" s="47"/>
      <c r="D21" s="48"/>
      <c r="E21" s="73">
        <f>'Affl. Prov. 2011 - Domenica'!$M$58</f>
        <v>4791</v>
      </c>
      <c r="F21" s="59"/>
      <c r="H21" s="57"/>
      <c r="I21" s="47"/>
      <c r="J21" s="48"/>
      <c r="K21" s="73">
        <f>'Affl. Prov. 2011 - Domenica'!$T$58</f>
        <v>12766</v>
      </c>
      <c r="L21" s="59"/>
      <c r="N21" s="57"/>
      <c r="O21" s="47"/>
      <c r="P21" s="48"/>
      <c r="Q21" s="73">
        <f>'Affl. Prov. 2011 - Domenica'!$AA$58</f>
        <v>16134</v>
      </c>
      <c r="R21" s="59"/>
    </row>
    <row r="22" spans="2:18" ht="12.75">
      <c r="B22" s="57"/>
      <c r="C22" s="46"/>
      <c r="D22" s="40"/>
      <c r="E22" s="134" t="s">
        <v>103</v>
      </c>
      <c r="F22" s="59"/>
      <c r="H22" s="57"/>
      <c r="I22" s="46"/>
      <c r="J22" s="40"/>
      <c r="K22" s="134" t="s">
        <v>103</v>
      </c>
      <c r="L22" s="59"/>
      <c r="N22" s="57"/>
      <c r="O22" s="49"/>
      <c r="P22" s="50"/>
      <c r="Q22" s="134" t="s">
        <v>103</v>
      </c>
      <c r="R22" s="59"/>
    </row>
    <row r="23" spans="2:18" ht="12.75">
      <c r="B23" s="57"/>
      <c r="C23" s="46"/>
      <c r="D23" s="40"/>
      <c r="E23" s="132"/>
      <c r="F23" s="59"/>
      <c r="H23" s="57"/>
      <c r="I23" s="46"/>
      <c r="J23" s="40"/>
      <c r="K23" s="132"/>
      <c r="L23" s="59"/>
      <c r="N23" s="57"/>
      <c r="O23" s="49"/>
      <c r="P23" s="50" t="s">
        <v>97</v>
      </c>
      <c r="Q23" s="132"/>
      <c r="R23" s="59"/>
    </row>
    <row r="24" spans="2:18" ht="18" customHeight="1" thickBot="1">
      <c r="B24" s="57"/>
      <c r="C24" s="51"/>
      <c r="D24" s="52"/>
      <c r="E24" s="78">
        <f>'Affl. Prov. 2011 - Domenica'!$N$58</f>
        <v>0.12623840640809444</v>
      </c>
      <c r="F24" s="59"/>
      <c r="H24" s="57"/>
      <c r="I24" s="51"/>
      <c r="J24" s="52"/>
      <c r="K24" s="74">
        <f>'Affl. Prov. 2011 - Domenica'!$U$58</f>
        <v>0.3363722596964587</v>
      </c>
      <c r="L24" s="59"/>
      <c r="N24" s="57"/>
      <c r="O24" s="51"/>
      <c r="P24" s="52"/>
      <c r="Q24" s="74">
        <f>'Affl. Prov. 2011 - Domenica'!$AB$58</f>
        <v>0.42511593591905567</v>
      </c>
      <c r="R24" s="59"/>
    </row>
    <row r="25" spans="2:18" ht="13.5" thickBot="1">
      <c r="B25" s="75"/>
      <c r="C25" s="76"/>
      <c r="D25" s="76"/>
      <c r="E25" s="76"/>
      <c r="F25" s="77"/>
      <c r="H25" s="75"/>
      <c r="I25" s="76"/>
      <c r="J25" s="76"/>
      <c r="K25" s="76"/>
      <c r="L25" s="77"/>
      <c r="N25" s="75"/>
      <c r="O25" s="76"/>
      <c r="P25" s="76"/>
      <c r="Q25" s="76"/>
      <c r="R25" s="77"/>
    </row>
    <row r="27" ht="12.75">
      <c r="P27" s="7" t="s">
        <v>97</v>
      </c>
    </row>
  </sheetData>
  <sheetProtection password="CC1A" sheet="1" objects="1" scenarios="1"/>
  <mergeCells count="27">
    <mergeCell ref="Q16:Q17"/>
    <mergeCell ref="Q19:Q20"/>
    <mergeCell ref="Q22:Q23"/>
    <mergeCell ref="E19:E20"/>
    <mergeCell ref="E22:E23"/>
    <mergeCell ref="K16:K17"/>
    <mergeCell ref="K19:K20"/>
    <mergeCell ref="K22:K23"/>
    <mergeCell ref="C11:E12"/>
    <mergeCell ref="I11:K12"/>
    <mergeCell ref="O11:Q12"/>
    <mergeCell ref="C16:C17"/>
    <mergeCell ref="I16:I17"/>
    <mergeCell ref="O16:O17"/>
    <mergeCell ref="P16:P17"/>
    <mergeCell ref="J16:J17"/>
    <mergeCell ref="D16:D17"/>
    <mergeCell ref="E16:E17"/>
    <mergeCell ref="B7:F7"/>
    <mergeCell ref="B8:F8"/>
    <mergeCell ref="B10:F10"/>
    <mergeCell ref="N8:R8"/>
    <mergeCell ref="N10:R10"/>
    <mergeCell ref="N7:R7"/>
    <mergeCell ref="H7:L7"/>
    <mergeCell ref="H8:L8"/>
    <mergeCell ref="H10:L10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orientation="portrait" paperSize="9" scal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3"/>
  <sheetViews>
    <sheetView zoomScalePageLayoutView="0" workbookViewId="0" topLeftCell="A1">
      <selection activeCell="H7" sqref="H7:M33"/>
    </sheetView>
  </sheetViews>
  <sheetFormatPr defaultColWidth="9.140625" defaultRowHeight="12.75"/>
  <cols>
    <col min="1" max="1" width="13.00390625" style="0" customWidth="1"/>
    <col min="2" max="2" width="15.00390625" style="0" customWidth="1"/>
    <col min="3" max="6" width="13.00390625" style="0" customWidth="1"/>
    <col min="8" max="8" width="13.00390625" style="0" customWidth="1"/>
    <col min="9" max="9" width="15.421875" style="0" customWidth="1"/>
    <col min="10" max="13" width="13.00390625" style="0" customWidth="1"/>
    <col min="15" max="15" width="13.00390625" style="0" customWidth="1"/>
    <col min="16" max="16" width="15.421875" style="0" customWidth="1"/>
    <col min="17" max="20" width="13.00390625" style="0" customWidth="1"/>
  </cols>
  <sheetData>
    <row r="6" ht="13.5" thickBot="1"/>
    <row r="7" spans="1:20" ht="12.75">
      <c r="A7" s="53"/>
      <c r="B7" s="54"/>
      <c r="C7" s="54"/>
      <c r="D7" s="54"/>
      <c r="E7" s="54"/>
      <c r="F7" s="55"/>
      <c r="H7" s="53"/>
      <c r="I7" s="54"/>
      <c r="J7" s="54"/>
      <c r="K7" s="54"/>
      <c r="L7" s="54"/>
      <c r="M7" s="55"/>
      <c r="O7" s="53"/>
      <c r="P7" s="54"/>
      <c r="Q7" s="54"/>
      <c r="R7" s="54"/>
      <c r="S7" s="54"/>
      <c r="T7" s="55"/>
    </row>
    <row r="8" spans="1:20" ht="12.75">
      <c r="A8" s="116" t="str">
        <f>'Affl. Prov. 2011 - Domenica'!$G$3&amp;" "&amp;'Affl. Prov. 2011 - Domenica'!$G$4</f>
        <v>Centro Elaborazione Dati Comune di Vercelli</v>
      </c>
      <c r="B8" s="117"/>
      <c r="C8" s="117"/>
      <c r="D8" s="117"/>
      <c r="E8" s="117"/>
      <c r="F8" s="118"/>
      <c r="H8" s="116" t="str">
        <f>A8</f>
        <v>Centro Elaborazione Dati Comune di Vercelli</v>
      </c>
      <c r="I8" s="117"/>
      <c r="J8" s="117"/>
      <c r="K8" s="117"/>
      <c r="L8" s="117"/>
      <c r="M8" s="118"/>
      <c r="O8" s="116" t="str">
        <f>H8</f>
        <v>Centro Elaborazione Dati Comune di Vercelli</v>
      </c>
      <c r="P8" s="117"/>
      <c r="Q8" s="117"/>
      <c r="R8" s="117"/>
      <c r="S8" s="117"/>
      <c r="T8" s="118"/>
    </row>
    <row r="9" spans="1:20" ht="12.75">
      <c r="A9" s="119" t="s">
        <v>87</v>
      </c>
      <c r="B9" s="120"/>
      <c r="C9" s="120"/>
      <c r="D9" s="120"/>
      <c r="E9" s="120"/>
      <c r="F9" s="121"/>
      <c r="H9" s="119" t="str">
        <f>$A$9</f>
        <v>Raccolta Affluenze</v>
      </c>
      <c r="I9" s="120"/>
      <c r="J9" s="120"/>
      <c r="K9" s="120"/>
      <c r="L9" s="120"/>
      <c r="M9" s="121"/>
      <c r="O9" s="119" t="str">
        <f>$H$9</f>
        <v>Raccolta Affluenze</v>
      </c>
      <c r="P9" s="120"/>
      <c r="Q9" s="120"/>
      <c r="R9" s="120"/>
      <c r="S9" s="120"/>
      <c r="T9" s="121"/>
    </row>
    <row r="10" spans="1:20" ht="12.75">
      <c r="A10" s="57"/>
      <c r="B10" s="58"/>
      <c r="C10" s="58"/>
      <c r="D10" s="58"/>
      <c r="E10" s="58"/>
      <c r="F10" s="59"/>
      <c r="H10" s="57"/>
      <c r="I10" s="58"/>
      <c r="J10" s="58"/>
      <c r="K10" s="58"/>
      <c r="L10" s="58"/>
      <c r="M10" s="59"/>
      <c r="O10" s="57"/>
      <c r="P10" s="58"/>
      <c r="Q10" s="58"/>
      <c r="R10" s="58"/>
      <c r="S10" s="58"/>
      <c r="T10" s="59"/>
    </row>
    <row r="11" spans="1:20" ht="12.75">
      <c r="A11" s="122" t="s">
        <v>88</v>
      </c>
      <c r="B11" s="123"/>
      <c r="C11" s="123"/>
      <c r="D11" s="123"/>
      <c r="E11" s="123"/>
      <c r="F11" s="124"/>
      <c r="H11" s="122" t="str">
        <f>$A$11</f>
        <v>RIEPILOGO AFFLUENZA ELETTORI </v>
      </c>
      <c r="I11" s="123"/>
      <c r="J11" s="123"/>
      <c r="K11" s="123"/>
      <c r="L11" s="123"/>
      <c r="M11" s="124"/>
      <c r="O11" s="122" t="str">
        <f>$H$11</f>
        <v>RIEPILOGO AFFLUENZA ELETTORI </v>
      </c>
      <c r="P11" s="123"/>
      <c r="Q11" s="123"/>
      <c r="R11" s="123"/>
      <c r="S11" s="123"/>
      <c r="T11" s="124"/>
    </row>
    <row r="12" spans="1:20" ht="12.75" customHeight="1">
      <c r="A12" s="135" t="str">
        <f>'Affl. Prov. 2011 - Domenica'!$I$6</f>
        <v>Elezioni Provinciali del 15 - 16 Maggio 2011 Affluenze Domenica ore 12.15</v>
      </c>
      <c r="B12" s="125"/>
      <c r="C12" s="125"/>
      <c r="D12" s="125"/>
      <c r="E12" s="125"/>
      <c r="F12" s="136"/>
      <c r="H12" s="135" t="str">
        <f>'Riepiloghi Totali'!$I$11</f>
        <v>Elezioni Provinciali del 15 - 16 Maggio 2011 Affluenze Domenica ore 19.15</v>
      </c>
      <c r="I12" s="125"/>
      <c r="J12" s="125"/>
      <c r="K12" s="125"/>
      <c r="L12" s="125"/>
      <c r="M12" s="136"/>
      <c r="O12" s="135" t="str">
        <f>'Riepiloghi Totali'!$O$11</f>
        <v>Elezioni Provinciali del 15 - 16 Maggio 2011 Affluenze Domenica ore 22.30</v>
      </c>
      <c r="P12" s="125"/>
      <c r="Q12" s="125"/>
      <c r="R12" s="125"/>
      <c r="S12" s="125"/>
      <c r="T12" s="136"/>
    </row>
    <row r="13" spans="1:20" ht="12.75">
      <c r="A13" s="135"/>
      <c r="B13" s="125"/>
      <c r="C13" s="125"/>
      <c r="D13" s="125"/>
      <c r="E13" s="125"/>
      <c r="F13" s="136"/>
      <c r="H13" s="135"/>
      <c r="I13" s="125"/>
      <c r="J13" s="125"/>
      <c r="K13" s="125"/>
      <c r="L13" s="125"/>
      <c r="M13" s="136"/>
      <c r="O13" s="135"/>
      <c r="P13" s="125"/>
      <c r="Q13" s="125"/>
      <c r="R13" s="125"/>
      <c r="S13" s="125"/>
      <c r="T13" s="136"/>
    </row>
    <row r="14" spans="1:20" ht="12.75">
      <c r="A14" s="88"/>
      <c r="B14" s="89"/>
      <c r="C14" s="89"/>
      <c r="D14" s="89"/>
      <c r="E14" s="89"/>
      <c r="F14" s="90"/>
      <c r="H14" s="88"/>
      <c r="I14" s="89"/>
      <c r="J14" s="89"/>
      <c r="K14" s="89"/>
      <c r="L14" s="89"/>
      <c r="M14" s="90"/>
      <c r="O14" s="88"/>
      <c r="P14" s="89"/>
      <c r="Q14" s="89"/>
      <c r="R14" s="89"/>
      <c r="S14" s="89"/>
      <c r="T14" s="90"/>
    </row>
    <row r="15" spans="1:20" ht="12.75">
      <c r="A15" s="81"/>
      <c r="B15" s="64" t="str">
        <f>'Affl. Prov. 2011 - Domenica'!K60</f>
        <v>Sezioni scrutinate</v>
      </c>
      <c r="C15" s="92">
        <f>'Affl. Prov. 2011 - Domenica'!M60</f>
        <v>49</v>
      </c>
      <c r="D15" s="93" t="str">
        <f>'Affl. Prov. 2011 - Domenica'!K61</f>
        <v>su</v>
      </c>
      <c r="E15" s="93">
        <f>'Affl. Prov. 2011 - Domenica'!M61</f>
        <v>49</v>
      </c>
      <c r="F15" s="84"/>
      <c r="H15" s="81"/>
      <c r="I15" s="64" t="str">
        <f>'Affl. Prov. 2011 - Domenica'!R60</f>
        <v>Sezioni scrutinate</v>
      </c>
      <c r="J15" s="93">
        <f>'Affl. Prov. 2011 - Domenica'!T60</f>
        <v>49</v>
      </c>
      <c r="K15" s="93" t="str">
        <f>'Affl. Prov. 2011 - Domenica'!R61</f>
        <v>su</v>
      </c>
      <c r="L15" s="64"/>
      <c r="M15" s="94">
        <f>'Affl. Prov. 2011 - Domenica'!T61</f>
        <v>49</v>
      </c>
      <c r="O15" s="81"/>
      <c r="P15" s="64" t="str">
        <f>'Affl. Prov. 2011 - Domenica'!Y60</f>
        <v>Sezioni scrutinate</v>
      </c>
      <c r="Q15" s="93">
        <f>'Affl. Prov. 2011 - Domenica'!AA60</f>
        <v>49</v>
      </c>
      <c r="S15" s="106" t="str">
        <f>'Affl. Prov. 2011 - Domenica'!Y61</f>
        <v>su</v>
      </c>
      <c r="T15" s="97">
        <f>'Affl. Prov. 2011 - Domenica'!AA61</f>
        <v>49</v>
      </c>
    </row>
    <row r="16" spans="1:20" ht="12.75">
      <c r="A16" s="57"/>
      <c r="B16" s="58"/>
      <c r="C16" s="80"/>
      <c r="D16" s="58"/>
      <c r="E16" s="58"/>
      <c r="F16" s="59"/>
      <c r="H16" s="57"/>
      <c r="I16" s="80"/>
      <c r="J16" s="64"/>
      <c r="K16" s="80"/>
      <c r="L16" s="83"/>
      <c r="M16" s="59"/>
      <c r="O16" s="57"/>
      <c r="P16" s="80"/>
      <c r="Q16" s="64"/>
      <c r="R16" s="83"/>
      <c r="S16" s="80"/>
      <c r="T16" s="59"/>
    </row>
    <row r="17" spans="1:20" ht="12.75">
      <c r="A17" s="57"/>
      <c r="B17" s="83"/>
      <c r="C17" s="64" t="s">
        <v>0</v>
      </c>
      <c r="D17" s="91" t="s">
        <v>85</v>
      </c>
      <c r="E17" s="91" t="s">
        <v>116</v>
      </c>
      <c r="F17" s="59"/>
      <c r="H17" s="57"/>
      <c r="I17" s="58"/>
      <c r="J17" s="91" t="s">
        <v>0</v>
      </c>
      <c r="K17" s="91" t="s">
        <v>85</v>
      </c>
      <c r="L17" s="64" t="s">
        <v>116</v>
      </c>
      <c r="M17" s="59"/>
      <c r="O17" s="57"/>
      <c r="P17" s="58"/>
      <c r="Q17" s="91" t="s">
        <v>0</v>
      </c>
      <c r="R17" s="91" t="s">
        <v>85</v>
      </c>
      <c r="S17" s="64" t="s">
        <v>116</v>
      </c>
      <c r="T17" s="59"/>
    </row>
    <row r="18" spans="1:20" ht="12.75">
      <c r="A18" s="57"/>
      <c r="B18" s="80"/>
      <c r="C18" s="64"/>
      <c r="D18" s="91"/>
      <c r="E18" s="91"/>
      <c r="F18" s="59"/>
      <c r="H18" s="57"/>
      <c r="I18" s="58"/>
      <c r="J18" s="83"/>
      <c r="K18" s="58"/>
      <c r="L18" s="58"/>
      <c r="M18" s="59"/>
      <c r="O18" s="57"/>
      <c r="P18" s="58"/>
      <c r="Q18" s="83"/>
      <c r="R18" s="58"/>
      <c r="S18" s="58"/>
      <c r="T18" s="59"/>
    </row>
    <row r="19" spans="1:20" ht="12.75">
      <c r="A19" s="81"/>
      <c r="B19" s="96" t="s">
        <v>110</v>
      </c>
      <c r="C19" s="101">
        <f>SUM('Affl. Prov. 2011 - Domenica'!G9,'Affl. Prov. 2011 - Domenica'!G10,'Affl. Prov. 2011 - Domenica'!G11,'Affl. Prov. 2011 - Domenica'!G12,'Affl. Prov. 2011 - Domenica'!G16,'Affl. Prov. 2011 - Domenica'!G17,'Affl. Prov. 2011 - Domenica'!G21,'Affl. Prov. 2011 - Domenica'!G52)</f>
        <v>6461</v>
      </c>
      <c r="D19" s="101">
        <f>SUM('Affl. Prov. 2011 - Domenica'!M9,'Affl. Prov. 2011 - Domenica'!M10,'Affl. Prov. 2011 - Domenica'!M11,'Affl. Prov. 2011 - Domenica'!M12,'Affl. Prov. 2011 - Domenica'!M16,'Affl. Prov. 2011 - Domenica'!M17,'Affl. Prov. 2011 - Domenica'!M21,'Affl. Prov. 2011 - Domenica'!M52)</f>
        <v>784</v>
      </c>
      <c r="E19" s="102">
        <f>SUM(D19/C19)</f>
        <v>0.12134344528710726</v>
      </c>
      <c r="F19" s="59"/>
      <c r="H19" s="81"/>
      <c r="I19" s="96" t="s">
        <v>110</v>
      </c>
      <c r="J19" s="104">
        <f aca="true" t="shared" si="0" ref="J19:J31">C19</f>
        <v>6461</v>
      </c>
      <c r="K19" s="101">
        <f>SUM('Affl. Prov. 2011 - Domenica'!T9,'Affl. Prov. 2011 - Domenica'!T10,'Affl. Prov. 2011 - Domenica'!T11,'Affl. Prov. 2011 - Domenica'!T12,'Affl. Prov. 2011 - Domenica'!T16,'Affl. Prov. 2011 - Domenica'!T17,'Affl. Prov. 2011 - Domenica'!T21,'Affl. Prov. 2011 - Domenica'!T52)</f>
        <v>2008</v>
      </c>
      <c r="L19" s="105">
        <f>SUM(K19/J19)</f>
        <v>0.3107878037455502</v>
      </c>
      <c r="M19" s="59"/>
      <c r="O19" s="81"/>
      <c r="P19" s="96" t="s">
        <v>110</v>
      </c>
      <c r="Q19" s="104">
        <f aca="true" t="shared" si="1" ref="Q19:Q31">C19</f>
        <v>6461</v>
      </c>
      <c r="R19" s="101">
        <f>SUM('Affl. Prov. 2011 - Domenica'!AA10,'Affl. Prov. 2011 - Domenica'!AA11,'Affl. Prov. 2011 - Domenica'!AA12,'Affl. Prov. 2011 - Domenica'!AA9,'Affl. Prov. 2011 - Domenica'!AA16,'Affl. Prov. 2011 - Domenica'!AA17,'Affl. Prov. 2011 - Domenica'!AA21,'Affl. Prov. 2011 - Domenica'!AA52)</f>
        <v>2511</v>
      </c>
      <c r="S19" s="105">
        <f>SUM(R19/Q19)</f>
        <v>0.3886395294845999</v>
      </c>
      <c r="T19" s="59"/>
    </row>
    <row r="20" spans="1:20" ht="12.75">
      <c r="A20" s="82"/>
      <c r="B20" s="83"/>
      <c r="C20" s="99"/>
      <c r="D20" s="91"/>
      <c r="E20" s="100"/>
      <c r="F20" s="59"/>
      <c r="H20" s="82"/>
      <c r="I20" s="83"/>
      <c r="J20" s="98"/>
      <c r="K20" s="91"/>
      <c r="L20" s="103"/>
      <c r="M20" s="59"/>
      <c r="O20" s="82"/>
      <c r="P20" s="83"/>
      <c r="Q20" s="98"/>
      <c r="R20" s="91"/>
      <c r="S20" s="105"/>
      <c r="T20" s="59"/>
    </row>
    <row r="21" spans="1:20" ht="12.75">
      <c r="A21" s="82"/>
      <c r="B21" s="96" t="s">
        <v>111</v>
      </c>
      <c r="C21" s="101">
        <f>SUM('Affl. Prov. 2011 - Domenica'!G18,'Affl. Prov. 2011 - Domenica'!G19,'Affl. Prov. 2011 - Domenica'!G20,'Affl. Prov. 2011 - Domenica'!G28,'Affl. Prov. 2011 - Domenica'!G29,'Affl. Prov. 2011 - Domenica'!G30,'Affl. Prov. 2011 - Domenica'!G31,'Affl. Prov. 2011 - Domenica'!G37,'Affl. Prov. 2011 - Domenica'!G38,'Affl. Prov. 2011 - Domenica'!G39)</f>
        <v>7819</v>
      </c>
      <c r="D21" s="101">
        <f>SUM('Affl. Prov. 2011 - Domenica'!M18,'Affl. Prov. 2011 - Domenica'!M19,'Affl. Prov. 2011 - Domenica'!M20,'Affl. Prov. 2011 - Domenica'!M28,'Affl. Prov. 2011 - Domenica'!M29,'Affl. Prov. 2011 - Domenica'!M30,'Affl. Prov. 2011 - Domenica'!M31,'Affl. Prov. 2011 - Domenica'!M37,'Affl. Prov. 2011 - Domenica'!M38,'Affl. Prov. 2011 - Domenica'!M39)</f>
        <v>1017</v>
      </c>
      <c r="E21" s="102">
        <f aca="true" t="shared" si="2" ref="E21:E31">SUM(D21/C21)</f>
        <v>0.13006778360404145</v>
      </c>
      <c r="F21" s="59"/>
      <c r="H21" s="82"/>
      <c r="I21" s="96" t="s">
        <v>111</v>
      </c>
      <c r="J21" s="101">
        <f t="shared" si="0"/>
        <v>7819</v>
      </c>
      <c r="K21" s="101">
        <f>SUM('Affl. Prov. 2011 - Domenica'!T18,'Affl. Prov. 2011 - Domenica'!T19,'Affl. Prov. 2011 - Domenica'!T20,'Affl. Prov. 2011 - Domenica'!T28,'Affl. Prov. 2011 - Domenica'!T29,'Affl. Prov. 2011 - Domenica'!T30,'Affl. Prov. 2011 - Domenica'!T31,'Affl. Prov. 2011 - Domenica'!T37,'Affl. Prov. 2011 - Domenica'!T38,'Affl. Prov. 2011 - Domenica'!T39)</f>
        <v>2640</v>
      </c>
      <c r="L21" s="105">
        <f aca="true" t="shared" si="3" ref="L21:L31">SUM(K21/J21)</f>
        <v>0.3376390842818775</v>
      </c>
      <c r="M21" s="59"/>
      <c r="O21" s="82"/>
      <c r="P21" s="96" t="s">
        <v>111</v>
      </c>
      <c r="Q21" s="101">
        <f t="shared" si="1"/>
        <v>7819</v>
      </c>
      <c r="R21" s="101">
        <f>SUM('Affl. Prov. 2011 - Domenica'!AA18,'Affl. Prov. 2011 - Domenica'!AA19,'Affl. Prov. 2011 - Domenica'!AA20,'Affl. Prov. 2011 - Domenica'!AA28,'Affl. Prov. 2011 - Domenica'!AA29,'Affl. Prov. 2011 - Domenica'!AA30,'Affl. Prov. 2011 - Domenica'!AA31,'Affl. Prov. 2011 - Domenica'!AA37,'Affl. Prov. 2011 - Domenica'!AA38,'Affl. Prov. 2011 - Domenica'!AA39)</f>
        <v>3314</v>
      </c>
      <c r="S21" s="105">
        <f aca="true" t="shared" si="4" ref="S21:S31">SUM(R21/Q21)</f>
        <v>0.423839365647781</v>
      </c>
      <c r="T21" s="59"/>
    </row>
    <row r="22" spans="1:20" ht="12.75">
      <c r="A22" s="82"/>
      <c r="B22" s="83"/>
      <c r="C22" s="99"/>
      <c r="D22" s="91"/>
      <c r="E22" s="100"/>
      <c r="F22" s="59"/>
      <c r="H22" s="82"/>
      <c r="I22" s="83"/>
      <c r="J22" s="98"/>
      <c r="K22" s="91"/>
      <c r="L22" s="103"/>
      <c r="M22" s="59"/>
      <c r="O22" s="82"/>
      <c r="P22" s="83"/>
      <c r="Q22" s="98"/>
      <c r="R22" s="91"/>
      <c r="S22" s="105"/>
      <c r="T22" s="59"/>
    </row>
    <row r="23" spans="1:20" ht="12.75">
      <c r="A23" s="82"/>
      <c r="B23" s="96" t="s">
        <v>112</v>
      </c>
      <c r="C23" s="101">
        <f>SUM('Affl. Prov. 2011 - Domenica'!G22,'Affl. Prov. 2011 - Domenica'!G23,'Affl. Prov. 2011 - Domenica'!G24,'Affl. Prov. 2011 - Domenica'!G25,'Affl. Prov. 2011 - Domenica'!G35,'Affl. Prov. 2011 - Domenica'!G36,'Affl. Prov. 2011 - Domenica'!G43,'Affl. Prov. 2011 - Domenica'!G53,'Affl. Prov. 2011 - Domenica'!G54,'Affl. Prov. 2011 - Domenica'!G55,'Affl. Prov. 2011 - Domenica'!G56,'Affl. Prov. 2011 - Domenica'!G57)</f>
        <v>8776</v>
      </c>
      <c r="D23" s="101">
        <f>SUM('Affl. Prov. 2011 - Domenica'!M22,'Affl. Prov. 2011 - Domenica'!M23,'Affl. Prov. 2011 - Domenica'!M24,'Affl. Prov. 2011 - Domenica'!M25,'Affl. Prov. 2011 - Domenica'!M35,'Affl. Prov. 2011 - Domenica'!M36,'Affl. Prov. 2011 - Domenica'!M43,'Affl. Prov. 2011 - Domenica'!M53,'Affl. Prov. 2011 - Domenica'!M54,'Affl. Prov. 2011 - Domenica'!M55,'Affl. Prov. 2011 - Domenica'!M56,'Affl. Prov. 2011 - Domenica'!M57)</f>
        <v>1194</v>
      </c>
      <c r="E23" s="102">
        <f t="shared" si="2"/>
        <v>0.136052871467639</v>
      </c>
      <c r="F23" s="59"/>
      <c r="H23" s="82"/>
      <c r="I23" s="96" t="s">
        <v>112</v>
      </c>
      <c r="J23" s="101">
        <f t="shared" si="0"/>
        <v>8776</v>
      </c>
      <c r="K23" s="101">
        <f>SUM('Affl. Prov. 2011 - Domenica'!T22,'Affl. Prov. 2011 - Domenica'!T23,'Affl. Prov. 2011 - Domenica'!T24,'Affl. Prov. 2011 - Domenica'!T25,'Affl. Prov. 2011 - Domenica'!T35,'Affl. Prov. 2011 - Domenica'!T36,'Affl. Prov. 2011 - Domenica'!T43,'Affl. Prov. 2011 - Domenica'!T53,'Affl. Prov. 2011 - Domenica'!T54,'Affl. Prov. 2011 - Domenica'!T55,'Affl. Prov. 2011 - Domenica'!T56,'Affl. Prov. 2011 - Domenica'!T57)</f>
        <v>3148</v>
      </c>
      <c r="L23" s="105">
        <f t="shared" si="3"/>
        <v>0.35870556061987235</v>
      </c>
      <c r="M23" s="59"/>
      <c r="O23" s="82"/>
      <c r="P23" s="96" t="s">
        <v>112</v>
      </c>
      <c r="Q23" s="101">
        <f t="shared" si="1"/>
        <v>8776</v>
      </c>
      <c r="R23" s="101">
        <f>SUM('Affl. Prov. 2011 - Domenica'!AA22,'Affl. Prov. 2011 - Domenica'!AA23,'Affl. Prov. 2011 - Domenica'!AA24,'Affl. Prov. 2011 - Domenica'!AA25,'Affl. Prov. 2011 - Domenica'!AA35,'Affl. Prov. 2011 - Domenica'!AA36,'Affl. Prov. 2011 - Domenica'!AA43,'Affl. Prov. 2011 - Domenica'!AA53,'Affl. Prov. 2011 - Domenica'!AA54,'Affl. Prov. 2011 - Domenica'!AA55,'Affl. Prov. 2011 - Domenica'!AA56,'Affl. Prov. 2011 - Domenica'!AA57)</f>
        <v>3968</v>
      </c>
      <c r="S23" s="105">
        <f t="shared" si="4"/>
        <v>0.45214220601640837</v>
      </c>
      <c r="T23" s="59"/>
    </row>
    <row r="24" spans="1:20" ht="12.75">
      <c r="A24" s="82"/>
      <c r="B24" s="83"/>
      <c r="C24" s="99"/>
      <c r="D24" s="91"/>
      <c r="E24" s="100"/>
      <c r="F24" s="59"/>
      <c r="H24" s="82"/>
      <c r="I24" s="83"/>
      <c r="J24" s="98"/>
      <c r="K24" s="91"/>
      <c r="L24" s="103"/>
      <c r="M24" s="59"/>
      <c r="O24" s="82"/>
      <c r="P24" s="83"/>
      <c r="Q24" s="98"/>
      <c r="R24" s="91"/>
      <c r="S24" s="105"/>
      <c r="T24" s="59"/>
    </row>
    <row r="25" spans="1:20" ht="12.75">
      <c r="A25" s="82"/>
      <c r="B25" s="96" t="s">
        <v>113</v>
      </c>
      <c r="C25" s="101">
        <f>SUM('Affl. Prov. 2011 - Domenica'!G32,'Affl. Prov. 2011 - Domenica'!G40,'Affl. Prov. 2011 - Domenica'!G42,'Affl. Prov. 2011 - Domenica'!G44,'Affl. Prov. 2011 - Domenica'!G45,'Affl. Prov. 2011 - Domenica'!G46,'Affl. Prov. 2011 - Domenica'!G47)</f>
        <v>5776</v>
      </c>
      <c r="D25" s="101">
        <f>SUM('Affl. Prov. 2011 - Domenica'!M32,'Affl. Prov. 2011 - Domenica'!M40,'Affl. Prov. 2011 - Domenica'!M42,'Affl. Prov. 2011 - Domenica'!M44,'Affl. Prov. 2011 - Domenica'!M45,'Affl. Prov. 2011 - Domenica'!M46,'Affl. Prov. 2011 - Domenica'!M47)</f>
        <v>652</v>
      </c>
      <c r="E25" s="102">
        <f t="shared" si="2"/>
        <v>0.1128808864265928</v>
      </c>
      <c r="F25" s="59"/>
      <c r="H25" s="82"/>
      <c r="I25" s="96" t="s">
        <v>113</v>
      </c>
      <c r="J25" s="101">
        <f t="shared" si="0"/>
        <v>5776</v>
      </c>
      <c r="K25" s="101">
        <f>SUM('Affl. Prov. 2011 - Domenica'!T32,'Affl. Prov. 2011 - Domenica'!T40,'Affl. Prov. 2011 - Domenica'!T42,'Affl. Prov. 2011 - Domenica'!T44,'Affl. Prov. 2011 - Domenica'!T45,'Affl. Prov. 2011 - Domenica'!T46,'Affl. Prov. 2011 - Domenica'!T47)</f>
        <v>1869</v>
      </c>
      <c r="L25" s="105">
        <f t="shared" si="3"/>
        <v>0.3235803324099723</v>
      </c>
      <c r="M25" s="59"/>
      <c r="O25" s="82"/>
      <c r="P25" s="96" t="s">
        <v>113</v>
      </c>
      <c r="Q25" s="101">
        <f t="shared" si="1"/>
        <v>5776</v>
      </c>
      <c r="R25" s="101">
        <f>SUM('Affl. Prov. 2011 - Domenica'!AA32,'Affl. Prov. 2011 - Domenica'!AA40,'Affl. Prov. 2011 - Domenica'!AA42,'Affl. Prov. 2011 - Domenica'!AA44,'Affl. Prov. 2011 - Domenica'!AA45,'Affl. Prov. 2011 - Domenica'!AA46,'Affl. Prov. 2011 - Domenica'!AA47)</f>
        <v>2449</v>
      </c>
      <c r="S25" s="105">
        <f t="shared" si="4"/>
        <v>0.42399584487534625</v>
      </c>
      <c r="T25" s="59"/>
    </row>
    <row r="26" spans="1:20" ht="12.75">
      <c r="A26" s="82"/>
      <c r="B26" s="83"/>
      <c r="C26" s="99"/>
      <c r="D26" s="91"/>
      <c r="E26" s="100"/>
      <c r="F26" s="59"/>
      <c r="H26" s="82"/>
      <c r="I26" s="83"/>
      <c r="J26" s="98"/>
      <c r="K26" s="91"/>
      <c r="L26" s="103"/>
      <c r="M26" s="59"/>
      <c r="O26" s="82"/>
      <c r="P26" s="83"/>
      <c r="Q26" s="98"/>
      <c r="R26" s="91"/>
      <c r="S26" s="105"/>
      <c r="T26" s="59"/>
    </row>
    <row r="27" spans="1:20" ht="12.75">
      <c r="A27" s="82"/>
      <c r="B27" s="96" t="s">
        <v>114</v>
      </c>
      <c r="C27" s="101">
        <f>SUM('Affl. Prov. 2011 - Domenica'!G13,'Affl. Prov. 2011 - Domenica'!G14,'Affl. Prov. 2011 - Domenica'!G15,'Affl. Prov. 2011 - Domenica'!G26,'Affl. Prov. 2011 - Domenica'!G27,'Affl. Prov. 2011 - Domenica'!G33,'Affl. Prov. 2011 - Domenica'!G34,'Affl. Prov. 2011 - Domenica'!G41,'Affl. Prov. 2011 - Domenica'!G48,'Affl. Prov. 2011 - Domenica'!G49,'Affl. Prov. 2011 - Domenica'!G50,'Affl. Prov. 2011 - Domenica'!G51)</f>
        <v>9120</v>
      </c>
      <c r="D27" s="101">
        <f>SUM('Affl. Prov. 2011 - Domenica'!M13,'Affl. Prov. 2011 - Domenica'!M14,'Affl. Prov. 2011 - Domenica'!M15,'Affl. Prov. 2011 - Domenica'!M26,'Affl. Prov. 2011 - Domenica'!M27,'Affl. Prov. 2011 - Domenica'!M33,'Affl. Prov. 2011 - Domenica'!M34,'Affl. Prov. 2011 - Domenica'!M41,'Affl. Prov. 2011 - Domenica'!M48,'Affl. Prov. 2011 - Domenica'!M49,'Affl. Prov. 2011 - Domenica'!M50,'Affl. Prov. 2011 - Domenica'!M51)</f>
        <v>1144</v>
      </c>
      <c r="E27" s="102">
        <f t="shared" si="2"/>
        <v>0.12543859649122807</v>
      </c>
      <c r="F27" s="59"/>
      <c r="H27" s="82"/>
      <c r="I27" s="96" t="s">
        <v>114</v>
      </c>
      <c r="J27" s="101">
        <f t="shared" si="0"/>
        <v>9120</v>
      </c>
      <c r="K27" s="101">
        <f>SUM('Affl. Prov. 2011 - Domenica'!T13,'Affl. Prov. 2011 - Domenica'!T14,'Affl. Prov. 2011 - Domenica'!T15,'Affl. Prov. 2011 - Domenica'!T26,'Affl. Prov. 2011 - Domenica'!T27,'Affl. Prov. 2011 - Domenica'!T33,'Affl. Prov. 2011 - Domenica'!T34,'Affl. Prov. 2011 - Domenica'!T41,'Affl. Prov. 2011 - Domenica'!T48,'Affl. Prov. 2011 - Domenica'!T49,'Affl. Prov. 2011 - Domenica'!T50,'Affl. Prov. 2011 - Domenica'!T51)</f>
        <v>3101</v>
      </c>
      <c r="L27" s="105">
        <f t="shared" si="3"/>
        <v>0.3400219298245614</v>
      </c>
      <c r="M27" s="59"/>
      <c r="O27" s="82"/>
      <c r="P27" s="96" t="s">
        <v>114</v>
      </c>
      <c r="Q27" s="101">
        <f t="shared" si="1"/>
        <v>9120</v>
      </c>
      <c r="R27" s="101">
        <f>SUM('Affl. Prov. 2011 - Domenica'!AA13,'Affl. Prov. 2011 - Domenica'!AA14,'Affl. Prov. 2011 - Domenica'!AA15,'Affl. Prov. 2011 - Domenica'!AA26,'Affl. Prov. 2011 - Domenica'!AA27,'Affl. Prov. 2011 - Domenica'!AA33,'Affl. Prov. 2011 - Domenica'!AA34,'Affl. Prov. 2011 - Domenica'!AA41,'Affl. Prov. 2011 - Domenica'!AA48,'Affl. Prov. 2011 - Domenica'!AA49,'Affl. Prov. 2011 - Domenica'!AA50,'Affl. Prov. 2011 - Domenica'!AA51)</f>
        <v>3892</v>
      </c>
      <c r="S27" s="105">
        <f t="shared" si="4"/>
        <v>0.4267543859649123</v>
      </c>
      <c r="T27" s="59"/>
    </row>
    <row r="28" spans="1:20" ht="12.75">
      <c r="A28" s="82"/>
      <c r="B28" s="83"/>
      <c r="C28" s="99"/>
      <c r="D28" s="91"/>
      <c r="E28" s="100"/>
      <c r="F28" s="59"/>
      <c r="H28" s="82"/>
      <c r="I28" s="83"/>
      <c r="J28" s="98"/>
      <c r="K28" s="91"/>
      <c r="L28" s="103"/>
      <c r="M28" s="59"/>
      <c r="O28" s="82"/>
      <c r="P28" s="83"/>
      <c r="Q28" s="98"/>
      <c r="R28" s="91"/>
      <c r="S28" s="107"/>
      <c r="T28" s="59"/>
    </row>
    <row r="29" spans="1:20" ht="12.75">
      <c r="A29" s="82"/>
      <c r="B29" s="111"/>
      <c r="C29" s="98"/>
      <c r="D29" s="98"/>
      <c r="E29" s="100"/>
      <c r="F29" s="84"/>
      <c r="H29" s="82"/>
      <c r="I29" s="111"/>
      <c r="J29" s="98"/>
      <c r="K29" s="98"/>
      <c r="L29" s="103"/>
      <c r="M29" s="84"/>
      <c r="O29" s="82"/>
      <c r="P29" s="111"/>
      <c r="Q29" s="98"/>
      <c r="R29" s="98"/>
      <c r="S29" s="103"/>
      <c r="T29" s="84"/>
    </row>
    <row r="30" spans="1:20" ht="12.75">
      <c r="A30" s="82"/>
      <c r="B30" s="83"/>
      <c r="C30" s="83"/>
      <c r="D30" s="91"/>
      <c r="E30" s="100"/>
      <c r="F30" s="84"/>
      <c r="H30" s="82"/>
      <c r="I30" s="83"/>
      <c r="J30" s="98"/>
      <c r="K30" s="91"/>
      <c r="L30" s="103"/>
      <c r="M30" s="84"/>
      <c r="O30" s="82"/>
      <c r="P30" s="83"/>
      <c r="Q30" s="98"/>
      <c r="R30" s="91"/>
      <c r="S30" s="112"/>
      <c r="T30" s="84"/>
    </row>
    <row r="31" spans="1:20" ht="12.75">
      <c r="A31" s="82"/>
      <c r="B31" s="96" t="s">
        <v>115</v>
      </c>
      <c r="C31" s="101">
        <f>SUM(C19:C30)</f>
        <v>37952</v>
      </c>
      <c r="D31" s="101">
        <f>SUM(D19:D30)</f>
        <v>4791</v>
      </c>
      <c r="E31" s="102">
        <f t="shared" si="2"/>
        <v>0.12623840640809444</v>
      </c>
      <c r="F31" s="95"/>
      <c r="H31" s="82"/>
      <c r="I31" s="96" t="s">
        <v>115</v>
      </c>
      <c r="J31" s="101">
        <f t="shared" si="0"/>
        <v>37952</v>
      </c>
      <c r="K31" s="101">
        <f>SUM(K19:K30)</f>
        <v>12766</v>
      </c>
      <c r="L31" s="105">
        <f t="shared" si="3"/>
        <v>0.3363722596964587</v>
      </c>
      <c r="M31" s="95"/>
      <c r="O31" s="82"/>
      <c r="P31" s="108" t="s">
        <v>115</v>
      </c>
      <c r="Q31" s="110">
        <f t="shared" si="1"/>
        <v>37952</v>
      </c>
      <c r="R31" s="109">
        <f>SUM(R19:R30)</f>
        <v>16134</v>
      </c>
      <c r="S31" s="105">
        <f t="shared" si="4"/>
        <v>0.42511593591905567</v>
      </c>
      <c r="T31" s="95"/>
    </row>
    <row r="32" spans="1:20" ht="12.75">
      <c r="A32" s="82"/>
      <c r="B32" s="83"/>
      <c r="C32" s="83"/>
      <c r="D32" s="83"/>
      <c r="E32" s="83"/>
      <c r="F32" s="84"/>
      <c r="H32" s="82"/>
      <c r="I32" s="83"/>
      <c r="J32" s="83"/>
      <c r="K32" s="83"/>
      <c r="L32" s="83"/>
      <c r="M32" s="84"/>
      <c r="O32" s="82"/>
      <c r="P32" s="83"/>
      <c r="Q32" s="83"/>
      <c r="R32" s="83"/>
      <c r="S32" s="83"/>
      <c r="T32" s="84"/>
    </row>
    <row r="33" spans="1:20" ht="13.5" thickBot="1">
      <c r="A33" s="85"/>
      <c r="B33" s="86"/>
      <c r="C33" s="86"/>
      <c r="D33" s="86"/>
      <c r="E33" s="86"/>
      <c r="F33" s="87"/>
      <c r="H33" s="85"/>
      <c r="I33" s="86"/>
      <c r="J33" s="86"/>
      <c r="K33" s="86"/>
      <c r="L33" s="86"/>
      <c r="M33" s="87"/>
      <c r="O33" s="85"/>
      <c r="P33" s="86"/>
      <c r="Q33" s="86"/>
      <c r="R33" s="86"/>
      <c r="S33" s="86"/>
      <c r="T33" s="87"/>
    </row>
  </sheetData>
  <sheetProtection password="8351" sheet="1" objects="1" scenarios="1"/>
  <mergeCells count="12">
    <mergeCell ref="A9:F9"/>
    <mergeCell ref="A11:F11"/>
    <mergeCell ref="A12:F13"/>
    <mergeCell ref="H12:M13"/>
    <mergeCell ref="A8:F8"/>
    <mergeCell ref="O12:T13"/>
    <mergeCell ref="H8:M8"/>
    <mergeCell ref="H9:M9"/>
    <mergeCell ref="H11:M11"/>
    <mergeCell ref="O8:T8"/>
    <mergeCell ref="O9:T9"/>
    <mergeCell ref="O11:T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 </cp:lastModifiedBy>
  <cp:lastPrinted>2011-05-15T17:15:24Z</cp:lastPrinted>
  <dcterms:created xsi:type="dcterms:W3CDTF">2001-09-21T09:51:04Z</dcterms:created>
  <dcterms:modified xsi:type="dcterms:W3CDTF">2011-05-18T15:24:28Z</dcterms:modified>
  <cp:category/>
  <cp:version/>
  <cp:contentType/>
  <cp:contentStatus/>
</cp:coreProperties>
</file>