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125" tabRatio="736" firstSheet="2" activeTab="4"/>
  </bookViews>
  <sheets>
    <sheet name="Affl. Ref. N. 1 2011 - Lunedì" sheetId="1" r:id="rId1"/>
    <sheet name="Affl. Ref. N. 2 2011 - Lunedì" sheetId="2" r:id="rId2"/>
    <sheet name="Affl. Ref. N. 3 2011 - Lunedì" sheetId="3" r:id="rId3"/>
    <sheet name="Affl. Ref. N. 4 2011 - Lunedì" sheetId="4" r:id="rId4"/>
    <sheet name="Riepiloghi Lunedì" sheetId="5" r:id="rId5"/>
  </sheets>
  <definedNames>
    <definedName name="_xlnm.Print_Area" localSheetId="4">'Riepiloghi Lunedì'!$B$2:$F$21</definedName>
    <definedName name="Z_A2B2D2BA_92DF_45B1_B15D_9D70F63305A7_.wvu.PrintArea" localSheetId="4" hidden="1">'Riepiloghi Lunedì'!$B$2:$F$21</definedName>
  </definedNames>
  <calcPr fullCalcOnLoad="1"/>
</workbook>
</file>

<file path=xl/sharedStrings.xml><?xml version="1.0" encoding="utf-8"?>
<sst xmlns="http://schemas.openxmlformats.org/spreadsheetml/2006/main" count="1020" uniqueCount="123">
  <si>
    <t>Iscritti</t>
  </si>
  <si>
    <t>SEZ</t>
  </si>
  <si>
    <t>SEGGIO</t>
  </si>
  <si>
    <t>UBICAZIONE</t>
  </si>
  <si>
    <t>NUM</t>
  </si>
  <si>
    <t>Maschi</t>
  </si>
  <si>
    <t>Totali</t>
  </si>
  <si>
    <t>01</t>
  </si>
  <si>
    <t>LICEO LAGRANGIA</t>
  </si>
  <si>
    <t xml:space="preserve">             Via  DUOMO</t>
  </si>
  <si>
    <t>3</t>
  </si>
  <si>
    <t>02</t>
  </si>
  <si>
    <t>03</t>
  </si>
  <si>
    <t>CASA DI RIPOSO</t>
  </si>
  <si>
    <t>PIAZZA MAZZINI</t>
  </si>
  <si>
    <t>15</t>
  </si>
  <si>
    <t>04</t>
  </si>
  <si>
    <t>ISTITUTO MAGISTRALE ROSA STAMPA</t>
  </si>
  <si>
    <t>CORSO ITALIA</t>
  </si>
  <si>
    <t>05</t>
  </si>
  <si>
    <t>06</t>
  </si>
  <si>
    <t>07</t>
  </si>
  <si>
    <t>08</t>
  </si>
  <si>
    <t>SCUOLA ROSA STAMPA</t>
  </si>
  <si>
    <t>VIA CAPPELLINA</t>
  </si>
  <si>
    <t>09</t>
  </si>
  <si>
    <t>SCUOLA ELEMENTARE MARCONI</t>
  </si>
  <si>
    <t>VIA ANADONE</t>
  </si>
  <si>
    <t>7</t>
  </si>
  <si>
    <t>10</t>
  </si>
  <si>
    <t>SCUOLA MEDIA G. FERRARI</t>
  </si>
  <si>
    <t>VIA CERRONE</t>
  </si>
  <si>
    <t>11</t>
  </si>
  <si>
    <t>12</t>
  </si>
  <si>
    <t>13</t>
  </si>
  <si>
    <t>SCUOLE ELEMENTARI G. FERRARIS</t>
  </si>
  <si>
    <t>PIAZZA CESARE BATTISTI</t>
  </si>
  <si>
    <t>14</t>
  </si>
  <si>
    <t>6</t>
  </si>
  <si>
    <t>16</t>
  </si>
  <si>
    <t>17</t>
  </si>
  <si>
    <t>18</t>
  </si>
  <si>
    <t>CORSO PALESTRO</t>
  </si>
  <si>
    <t>19</t>
  </si>
  <si>
    <t>20</t>
  </si>
  <si>
    <t>SCUOLE ELEMENTARI REGINA PACIS</t>
  </si>
  <si>
    <t>VIA GUILLA</t>
  </si>
  <si>
    <t>21</t>
  </si>
  <si>
    <t>22</t>
  </si>
  <si>
    <t>23</t>
  </si>
  <si>
    <t>24</t>
  </si>
  <si>
    <t>SCUOLA MEDIA B. LANINO</t>
  </si>
  <si>
    <t>CORSO TANARO</t>
  </si>
  <si>
    <t>25</t>
  </si>
  <si>
    <t>26</t>
  </si>
  <si>
    <t>27</t>
  </si>
  <si>
    <t>28</t>
  </si>
  <si>
    <t>29</t>
  </si>
  <si>
    <t>SCUOLE ELEMENTARI CARDUCCI</t>
  </si>
  <si>
    <t>VIA TRENTO</t>
  </si>
  <si>
    <t>30</t>
  </si>
  <si>
    <t>31</t>
  </si>
  <si>
    <t>32</t>
  </si>
  <si>
    <t>SCUOLA ELEMENTARE BERTINETTI</t>
  </si>
  <si>
    <t>VIA DEGLI ZUAVI</t>
  </si>
  <si>
    <t>33</t>
  </si>
  <si>
    <t>34</t>
  </si>
  <si>
    <t>35</t>
  </si>
  <si>
    <t>36</t>
  </si>
  <si>
    <t>SCUOLA ELEMENTARE GOZZANO</t>
  </si>
  <si>
    <t>PIAZZA SARDEGNA</t>
  </si>
  <si>
    <t>8</t>
  </si>
  <si>
    <t>37</t>
  </si>
  <si>
    <t>38</t>
  </si>
  <si>
    <t>39</t>
  </si>
  <si>
    <t>40</t>
  </si>
  <si>
    <t>SCUOLE ELEMENTARI DE AMICIS</t>
  </si>
  <si>
    <t>VIA DEL VEZZOLANO</t>
  </si>
  <si>
    <t>41</t>
  </si>
  <si>
    <t>42</t>
  </si>
  <si>
    <t>43</t>
  </si>
  <si>
    <t>SCUOLE ROSA STAMPA</t>
  </si>
  <si>
    <t>4</t>
  </si>
  <si>
    <t>44</t>
  </si>
  <si>
    <t>45</t>
  </si>
  <si>
    <t>SCUOLA ELEMENTARE RODARI</t>
  </si>
  <si>
    <t>VIA BORSI</t>
  </si>
  <si>
    <t>46</t>
  </si>
  <si>
    <t>47</t>
  </si>
  <si>
    <t>48</t>
  </si>
  <si>
    <t>49</t>
  </si>
  <si>
    <t>TOTALI</t>
  </si>
  <si>
    <t>Votanti</t>
  </si>
  <si>
    <t>Percen.</t>
  </si>
  <si>
    <t>Raccolta Affluenze</t>
  </si>
  <si>
    <t xml:space="preserve">RIEPILOGO AFFLUENZA ELETTORI </t>
  </si>
  <si>
    <t>Femmine</t>
  </si>
  <si>
    <t>ore</t>
  </si>
  <si>
    <t>Centro Elaborazione Dati</t>
  </si>
  <si>
    <t>Comune di Vercelli</t>
  </si>
  <si>
    <t xml:space="preserve">  LICEO SCIENTIFICO AVOGADRO</t>
  </si>
  <si>
    <t>OSPEDALE SANT'ANDREA</t>
  </si>
  <si>
    <t>CORSO ABBIATE</t>
  </si>
  <si>
    <t>Sezioni scrutinate</t>
  </si>
  <si>
    <t>CENTRO INCONTRO CONCORDIA</t>
  </si>
  <si>
    <t>VIA M. DEL KIWU</t>
  </si>
  <si>
    <t xml:space="preserve">su </t>
  </si>
  <si>
    <t>Iscritti Maschi</t>
  </si>
  <si>
    <t>Iscritti   Totali</t>
  </si>
  <si>
    <t>Votanti  Totali</t>
  </si>
  <si>
    <t>Percent. Totali</t>
  </si>
  <si>
    <t>Iscritti Femmine</t>
  </si>
  <si>
    <t>Votanti Femmine</t>
  </si>
  <si>
    <t>Percent. Femmine</t>
  </si>
  <si>
    <t>Percent. Maschi</t>
  </si>
  <si>
    <t>Votanti Maschi</t>
  </si>
  <si>
    <t>Affluenze Lunedì</t>
  </si>
  <si>
    <t>Referendum N. 1</t>
  </si>
  <si>
    <t>12 -13</t>
  </si>
  <si>
    <t>Giugno 2011</t>
  </si>
  <si>
    <t>Referendum N. 2</t>
  </si>
  <si>
    <t>Referendum N. 3</t>
  </si>
  <si>
    <t>Referendum N. 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</si>
</sst>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color indexed="9"/>
      <name val="Arial"/>
      <family val="0"/>
    </font>
    <font>
      <sz val="10"/>
      <color indexed="56"/>
      <name val="Arial"/>
      <family val="2"/>
    </font>
    <font>
      <b/>
      <sz val="10"/>
      <color indexed="56"/>
      <name val="Arial"/>
      <family val="0"/>
    </font>
    <font>
      <b/>
      <sz val="10"/>
      <name val="Times New Roman"/>
      <family val="0"/>
    </font>
    <font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" fontId="1" fillId="3" borderId="6" xfId="0" applyNumberFormat="1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 horizontal="center"/>
    </xf>
    <xf numFmtId="1" fontId="0" fillId="4" borderId="7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/>
    </xf>
    <xf numFmtId="1" fontId="1" fillId="3" borderId="12" xfId="0" applyNumberFormat="1" applyFont="1" applyFill="1" applyBorder="1" applyAlignment="1" applyProtection="1">
      <alignment horizontal="center"/>
      <protection/>
    </xf>
    <xf numFmtId="10" fontId="3" fillId="0" borderId="7" xfId="0" applyNumberFormat="1" applyFont="1" applyBorder="1" applyAlignment="1" applyProtection="1">
      <alignment horizontal="center"/>
      <protection/>
    </xf>
    <xf numFmtId="10" fontId="4" fillId="0" borderId="12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5" borderId="0" xfId="0" applyFill="1" applyAlignment="1" applyProtection="1">
      <alignment/>
      <protection/>
    </xf>
    <xf numFmtId="1" fontId="0" fillId="5" borderId="0" xfId="0" applyNumberFormat="1" applyFill="1" applyBorder="1" applyAlignment="1" applyProtection="1">
      <alignment horizontal="center"/>
      <protection/>
    </xf>
    <xf numFmtId="0" fontId="0" fillId="5" borderId="0" xfId="0" applyFill="1" applyAlignment="1" applyProtection="1">
      <alignment horizontal="center"/>
      <protection/>
    </xf>
    <xf numFmtId="1" fontId="1" fillId="4" borderId="13" xfId="0" applyNumberFormat="1" applyFont="1" applyFill="1" applyBorder="1" applyAlignment="1" applyProtection="1">
      <alignment horizontal="center"/>
      <protection/>
    </xf>
    <xf numFmtId="1" fontId="1" fillId="6" borderId="8" xfId="0" applyNumberFormat="1" applyFont="1" applyFill="1" applyBorder="1" applyAlignment="1">
      <alignment horizontal="center"/>
    </xf>
    <xf numFmtId="10" fontId="1" fillId="2" borderId="14" xfId="0" applyNumberFormat="1" applyFont="1" applyFill="1" applyBorder="1" applyAlignment="1">
      <alignment horizontal="center"/>
    </xf>
    <xf numFmtId="0" fontId="0" fillId="7" borderId="0" xfId="0" applyFont="1" applyFill="1" applyAlignment="1" applyProtection="1">
      <alignment horizontal="center"/>
      <protection/>
    </xf>
    <xf numFmtId="0" fontId="0" fillId="7" borderId="0" xfId="0" applyFill="1" applyAlignment="1" applyProtection="1">
      <alignment shrinkToFit="1"/>
      <protection/>
    </xf>
    <xf numFmtId="0" fontId="0" fillId="7" borderId="0" xfId="0" applyFill="1" applyAlignment="1" applyProtection="1">
      <alignment/>
      <protection/>
    </xf>
    <xf numFmtId="20" fontId="0" fillId="7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7" borderId="0" xfId="0" applyFill="1" applyAlignment="1" applyProtection="1">
      <alignment/>
      <protection/>
    </xf>
    <xf numFmtId="49" fontId="0" fillId="7" borderId="0" xfId="0" applyNumberFormat="1" applyFont="1" applyFill="1" applyAlignment="1" applyProtection="1">
      <alignment horizontal="center" wrapText="1"/>
      <protection/>
    </xf>
    <xf numFmtId="0" fontId="0" fillId="0" borderId="0" xfId="0" applyAlignment="1" applyProtection="1">
      <alignment shrinkToFit="1"/>
      <protection/>
    </xf>
    <xf numFmtId="22" fontId="1" fillId="0" borderId="0" xfId="0" applyNumberFormat="1" applyFont="1" applyAlignment="1" applyProtection="1">
      <alignment horizontal="center"/>
      <protection/>
    </xf>
    <xf numFmtId="1" fontId="1" fillId="3" borderId="15" xfId="0" applyNumberFormat="1" applyFont="1" applyFill="1" applyBorder="1" applyAlignment="1" applyProtection="1">
      <alignment horizontal="center"/>
      <protection/>
    </xf>
    <xf numFmtId="1" fontId="1" fillId="3" borderId="16" xfId="0" applyNumberFormat="1" applyFont="1" applyFill="1" applyBorder="1" applyAlignment="1" applyProtection="1">
      <alignment horizontal="center"/>
      <protection/>
    </xf>
    <xf numFmtId="1" fontId="0" fillId="6" borderId="17" xfId="0" applyNumberFormat="1" applyFont="1" applyFill="1" applyBorder="1" applyAlignment="1" applyProtection="1">
      <alignment horizontal="center"/>
      <protection/>
    </xf>
    <xf numFmtId="1" fontId="0" fillId="6" borderId="4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3" borderId="18" xfId="0" applyNumberFormat="1" applyFont="1" applyFill="1" applyBorder="1" applyAlignment="1" applyProtection="1">
      <alignment horizontal="center"/>
      <protection/>
    </xf>
    <xf numFmtId="1" fontId="1" fillId="3" borderId="19" xfId="0" applyNumberFormat="1" applyFont="1" applyFill="1" applyBorder="1" applyAlignment="1" applyProtection="1">
      <alignment horizontal="center"/>
      <protection/>
    </xf>
    <xf numFmtId="1" fontId="0" fillId="6" borderId="19" xfId="0" applyNumberFormat="1" applyFont="1" applyFill="1" applyBorder="1" applyAlignment="1" applyProtection="1">
      <alignment horizontal="center"/>
      <protection/>
    </xf>
    <xf numFmtId="1" fontId="0" fillId="6" borderId="11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2" fillId="8" borderId="0" xfId="0" applyNumberFormat="1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" fontId="0" fillId="2" borderId="0" xfId="0" applyNumberFormat="1" applyFill="1" applyBorder="1" applyAlignment="1">
      <alignment horizontal="center"/>
    </xf>
    <xf numFmtId="0" fontId="0" fillId="7" borderId="0" xfId="0" applyFill="1" applyAlignment="1" applyProtection="1">
      <alignment horizontal="center"/>
      <protection/>
    </xf>
    <xf numFmtId="0" fontId="0" fillId="7" borderId="0" xfId="0" applyFill="1" applyAlignment="1" applyProtection="1">
      <alignment horizontal="left"/>
      <protection/>
    </xf>
    <xf numFmtId="1" fontId="0" fillId="6" borderId="20" xfId="0" applyNumberFormat="1" applyFont="1" applyFill="1" applyBorder="1" applyAlignment="1" applyProtection="1">
      <alignment horizontal="center"/>
      <protection/>
    </xf>
    <xf numFmtId="1" fontId="0" fillId="6" borderId="18" xfId="0" applyNumberFormat="1" applyFont="1" applyFill="1" applyBorder="1" applyAlignment="1" applyProtection="1">
      <alignment horizontal="center"/>
      <protection/>
    </xf>
    <xf numFmtId="10" fontId="0" fillId="0" borderId="7" xfId="0" applyNumberFormat="1" applyFont="1" applyBorder="1" applyAlignment="1" applyProtection="1">
      <alignment horizontal="center"/>
      <protection/>
    </xf>
    <xf numFmtId="1" fontId="1" fillId="4" borderId="21" xfId="0" applyNumberFormat="1" applyFont="1" applyFill="1" applyBorder="1" applyAlignment="1" applyProtection="1">
      <alignment horizontal="center"/>
      <protection/>
    </xf>
    <xf numFmtId="10" fontId="1" fillId="0" borderId="13" xfId="0" applyNumberFormat="1" applyFont="1" applyBorder="1" applyAlignment="1" applyProtection="1">
      <alignment horizontal="center"/>
      <protection/>
    </xf>
    <xf numFmtId="1" fontId="1" fillId="4" borderId="13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0" fontId="1" fillId="2" borderId="22" xfId="0" applyNumberFormat="1" applyFont="1" applyFill="1" applyBorder="1" applyAlignment="1">
      <alignment horizontal="center"/>
    </xf>
    <xf numFmtId="1" fontId="1" fillId="6" borderId="6" xfId="0" applyNumberFormat="1" applyFont="1" applyFill="1" applyBorder="1" applyAlignment="1">
      <alignment horizontal="center"/>
    </xf>
    <xf numFmtId="1" fontId="1" fillId="6" borderId="7" xfId="0" applyNumberFormat="1" applyFont="1" applyFill="1" applyBorder="1" applyAlignment="1">
      <alignment horizontal="center"/>
    </xf>
    <xf numFmtId="1" fontId="0" fillId="4" borderId="7" xfId="0" applyNumberFormat="1" applyFont="1" applyFill="1" applyBorder="1" applyAlignment="1" applyProtection="1">
      <alignment horizontal="center"/>
      <protection/>
    </xf>
    <xf numFmtId="1" fontId="6" fillId="2" borderId="5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wrapText="1"/>
    </xf>
    <xf numFmtId="10" fontId="1" fillId="0" borderId="23" xfId="0" applyNumberFormat="1" applyFont="1" applyBorder="1" applyAlignment="1" applyProtection="1">
      <alignment horizontal="center"/>
      <protection/>
    </xf>
    <xf numFmtId="0" fontId="0" fillId="3" borderId="7" xfId="0" applyFill="1" applyBorder="1" applyAlignment="1">
      <alignment horizontal="center"/>
    </xf>
    <xf numFmtId="49" fontId="0" fillId="7" borderId="0" xfId="0" applyNumberFormat="1" applyFont="1" applyFill="1" applyAlignment="1" applyProtection="1">
      <alignment horizontal="center" shrinkToFit="1"/>
      <protection/>
    </xf>
    <xf numFmtId="0" fontId="0" fillId="2" borderId="0" xfId="0" applyFill="1" applyBorder="1" applyAlignment="1">
      <alignment horizontal="right"/>
    </xf>
    <xf numFmtId="1" fontId="0" fillId="6" borderId="24" xfId="0" applyNumberFormat="1" applyFont="1" applyFill="1" applyBorder="1" applyAlignment="1" applyProtection="1">
      <alignment horizontal="center"/>
      <protection/>
    </xf>
    <xf numFmtId="1" fontId="0" fillId="6" borderId="25" xfId="0" applyNumberFormat="1" applyFont="1" applyFill="1" applyBorder="1" applyAlignment="1" applyProtection="1">
      <alignment horizontal="center"/>
      <protection/>
    </xf>
    <xf numFmtId="1" fontId="0" fillId="6" borderId="26" xfId="0" applyNumberFormat="1" applyFont="1" applyFill="1" applyBorder="1" applyAlignment="1" applyProtection="1">
      <alignment horizontal="center"/>
      <protection/>
    </xf>
    <xf numFmtId="0" fontId="0" fillId="7" borderId="0" xfId="0" applyFill="1" applyAlignment="1" applyProtection="1">
      <alignment horizontal="center" shrinkToFit="1"/>
      <protection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0" fillId="3" borderId="15" xfId="0" applyNumberFormat="1" applyFill="1" applyBorder="1" applyAlignment="1">
      <alignment horizontal="center" wrapText="1"/>
    </xf>
    <xf numFmtId="1" fontId="0" fillId="3" borderId="27" xfId="0" applyNumberFormat="1" applyFill="1" applyBorder="1" applyAlignment="1">
      <alignment horizontal="center" wrapText="1"/>
    </xf>
    <xf numFmtId="1" fontId="0" fillId="3" borderId="28" xfId="0" applyNumberForma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1" fontId="0" fillId="3" borderId="30" xfId="0" applyNumberFormat="1" applyFill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" fontId="0" fillId="6" borderId="32" xfId="0" applyNumberFormat="1" applyFont="1" applyFill="1" applyBorder="1" applyAlignment="1">
      <alignment horizontal="center" wrapText="1"/>
    </xf>
    <xf numFmtId="1" fontId="0" fillId="6" borderId="33" xfId="0" applyNumberFormat="1" applyFont="1" applyFill="1" applyBorder="1" applyAlignment="1">
      <alignment horizontal="center" wrapText="1"/>
    </xf>
    <xf numFmtId="1" fontId="0" fillId="6" borderId="34" xfId="0" applyNumberFormat="1" applyFont="1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1" fontId="0" fillId="2" borderId="34" xfId="0" applyNumberFormat="1" applyFont="1" applyFill="1" applyBorder="1" applyAlignment="1">
      <alignment horizontal="center" wrapText="1"/>
    </xf>
    <xf numFmtId="1" fontId="0" fillId="2" borderId="33" xfId="0" applyNumberFormat="1" applyFont="1" applyFill="1" applyBorder="1" applyAlignment="1">
      <alignment horizontal="center" wrapText="1"/>
    </xf>
    <xf numFmtId="1" fontId="0" fillId="0" borderId="32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1100" y="247650"/>
          <a:ext cx="17430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Centro Elaborazione Dati
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219075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1100" y="247650"/>
          <a:ext cx="17430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Centro Elaborazione Dati
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219075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1100" y="247650"/>
          <a:ext cx="17430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Centro Elaborazione Dati
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219075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</xdr:row>
      <xdr:rowOff>85725</xdr:rowOff>
    </xdr:from>
    <xdr:to>
      <xdr:col>2</xdr:col>
      <xdr:colOff>323850</xdr:colOff>
      <xdr:row>3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1100" y="247650"/>
          <a:ext cx="17430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Centro Elaborazione Dati
Comune di Vercelli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219075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95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Y63"/>
  <sheetViews>
    <sheetView workbookViewId="0" topLeftCell="B4">
      <selection activeCell="K33" sqref="K33"/>
    </sheetView>
  </sheetViews>
  <sheetFormatPr defaultColWidth="9.140625" defaultRowHeight="12.75"/>
  <cols>
    <col min="1" max="1" width="4.57421875" style="20" customWidth="1"/>
    <col min="2" max="2" width="34.421875" style="20" customWidth="1"/>
    <col min="3" max="3" width="24.57421875" style="20" customWidth="1"/>
    <col min="4" max="4" width="4.7109375" style="20" customWidth="1"/>
    <col min="5" max="5" width="13.28125" style="35" customWidth="1"/>
    <col min="6" max="7" width="11.421875" style="35" customWidth="1"/>
    <col min="8" max="8" width="6.00390625" style="20" customWidth="1"/>
    <col min="9" max="14" width="10.28125" style="20" customWidth="1"/>
    <col min="15" max="15" width="4.7109375" style="20" customWidth="1"/>
    <col min="16" max="21" width="10.57421875" style="20" customWidth="1"/>
    <col min="22" max="22" width="4.8515625" style="20" customWidth="1"/>
    <col min="23" max="23" width="7.28125" style="20" customWidth="1"/>
    <col min="24" max="24" width="7.7109375" style="20" customWidth="1"/>
    <col min="25" max="25" width="7.00390625" style="20" customWidth="1"/>
    <col min="26" max="31" width="10.421875" style="20" customWidth="1"/>
    <col min="32" max="16384" width="8.8515625" style="20" customWidth="1"/>
  </cols>
  <sheetData>
    <row r="1" ht="12.75"/>
    <row r="2" spans="5:11" ht="12.75">
      <c r="E2" s="27" t="s">
        <v>117</v>
      </c>
      <c r="F2" s="72" t="s">
        <v>116</v>
      </c>
      <c r="G2" s="72"/>
      <c r="H2" s="29" t="s">
        <v>97</v>
      </c>
      <c r="I2" s="30"/>
      <c r="J2" s="30"/>
      <c r="K2" s="30">
        <v>0.6458333333333334</v>
      </c>
    </row>
    <row r="3" spans="2:11" ht="12.75">
      <c r="B3" s="31"/>
      <c r="C3" s="32"/>
      <c r="D3" s="32"/>
      <c r="E3" s="67" t="s">
        <v>118</v>
      </c>
      <c r="F3" s="28"/>
      <c r="G3" s="33" t="s">
        <v>98</v>
      </c>
      <c r="H3" s="29"/>
      <c r="I3" s="29"/>
      <c r="J3" s="29" t="s">
        <v>99</v>
      </c>
      <c r="K3" s="29"/>
    </row>
    <row r="4" spans="2:11" ht="12.75">
      <c r="B4" s="31"/>
      <c r="C4" s="32"/>
      <c r="D4" s="32"/>
      <c r="E4" s="34" t="s">
        <v>119</v>
      </c>
      <c r="F4" s="28"/>
      <c r="G4" s="33" t="s">
        <v>103</v>
      </c>
      <c r="H4" s="29"/>
      <c r="I4" s="29">
        <v>49</v>
      </c>
      <c r="J4" s="50"/>
      <c r="K4" s="51"/>
    </row>
    <row r="5" ht="13.5" thickBot="1"/>
    <row r="6" spans="3:14" ht="13.5" thickBot="1">
      <c r="C6" s="36">
        <f ca="1">NOW()</f>
        <v>40707.69662638889</v>
      </c>
      <c r="I6" s="69" t="str">
        <f>$E$2&amp;" del "&amp;$E$3&amp;" "&amp;$E$4&amp;"   "&amp;$F$2&amp;"   "&amp;$H$2&amp;" "&amp;TEXT(K2,"h.mm")</f>
        <v>Referendum N. 1 del 12 -13 Giugno 2011   Affluenze Lunedì   ore 15.30</v>
      </c>
      <c r="J6" s="70"/>
      <c r="K6" s="70"/>
      <c r="L6" s="70"/>
      <c r="M6" s="70"/>
      <c r="N6" s="71"/>
    </row>
    <row r="7" spans="5:14" ht="12.75">
      <c r="E7" s="37" t="s">
        <v>0</v>
      </c>
      <c r="F7" s="38" t="s">
        <v>0</v>
      </c>
      <c r="G7" s="38" t="s">
        <v>0</v>
      </c>
      <c r="I7" s="52" t="s">
        <v>92</v>
      </c>
      <c r="J7" s="39" t="s">
        <v>93</v>
      </c>
      <c r="K7" s="39" t="s">
        <v>92</v>
      </c>
      <c r="L7" s="39" t="s">
        <v>93</v>
      </c>
      <c r="M7" s="39" t="s">
        <v>92</v>
      </c>
      <c r="N7" s="40" t="s">
        <v>93</v>
      </c>
    </row>
    <row r="8" spans="1:14" ht="13.5" thickBot="1">
      <c r="A8" s="41" t="s">
        <v>1</v>
      </c>
      <c r="B8" s="41" t="s">
        <v>2</v>
      </c>
      <c r="C8" s="41" t="s">
        <v>3</v>
      </c>
      <c r="D8" s="41" t="s">
        <v>4</v>
      </c>
      <c r="E8" s="42" t="s">
        <v>5</v>
      </c>
      <c r="F8" s="43" t="s">
        <v>96</v>
      </c>
      <c r="G8" s="43" t="s">
        <v>6</v>
      </c>
      <c r="H8" s="41" t="s">
        <v>1</v>
      </c>
      <c r="I8" s="53" t="s">
        <v>5</v>
      </c>
      <c r="J8" s="44" t="s">
        <v>5</v>
      </c>
      <c r="K8" s="44" t="s">
        <v>96</v>
      </c>
      <c r="L8" s="44" t="s">
        <v>96</v>
      </c>
      <c r="M8" s="44" t="s">
        <v>6</v>
      </c>
      <c r="N8" s="45" t="s">
        <v>6</v>
      </c>
    </row>
    <row r="9" spans="1:14" ht="12.75">
      <c r="A9" s="19" t="s">
        <v>7</v>
      </c>
      <c r="B9" s="19" t="s">
        <v>8</v>
      </c>
      <c r="C9" s="46" t="s">
        <v>9</v>
      </c>
      <c r="D9" s="19">
        <v>3</v>
      </c>
      <c r="E9" s="66">
        <v>382</v>
      </c>
      <c r="F9" s="66">
        <v>442</v>
      </c>
      <c r="G9" s="15">
        <f aca="true" t="shared" si="0" ref="G9:G40">SUM(E9:F9)</f>
        <v>824</v>
      </c>
      <c r="H9" s="19" t="s">
        <v>7</v>
      </c>
      <c r="I9" s="14">
        <v>183</v>
      </c>
      <c r="J9" s="54">
        <f aca="true" t="shared" si="1" ref="J9:J40">(I9/E9)</f>
        <v>0.4790575916230366</v>
      </c>
      <c r="K9" s="14">
        <v>227</v>
      </c>
      <c r="L9" s="54">
        <f aca="true" t="shared" si="2" ref="L9:L40">(K9/F9)</f>
        <v>0.5135746606334841</v>
      </c>
      <c r="M9" s="62">
        <f>SUM(I9+K9)</f>
        <v>410</v>
      </c>
      <c r="N9" s="17">
        <f aca="true" t="shared" si="3" ref="N9:N40">(M9/G9)</f>
        <v>0.4975728155339806</v>
      </c>
    </row>
    <row r="10" spans="1:14" ht="12.75">
      <c r="A10" s="19" t="s">
        <v>11</v>
      </c>
      <c r="B10" s="19" t="s">
        <v>8</v>
      </c>
      <c r="C10" s="46" t="s">
        <v>9</v>
      </c>
      <c r="D10" s="19">
        <v>3</v>
      </c>
      <c r="E10" s="66">
        <v>278</v>
      </c>
      <c r="F10" s="66">
        <v>451</v>
      </c>
      <c r="G10" s="15">
        <f t="shared" si="0"/>
        <v>729</v>
      </c>
      <c r="H10" s="19" t="s">
        <v>11</v>
      </c>
      <c r="I10" s="14">
        <v>137</v>
      </c>
      <c r="J10" s="54">
        <f t="shared" si="1"/>
        <v>0.49280575539568344</v>
      </c>
      <c r="K10" s="14">
        <v>166</v>
      </c>
      <c r="L10" s="54">
        <f t="shared" si="2"/>
        <v>0.36807095343680707</v>
      </c>
      <c r="M10" s="62">
        <f>SUM(I10+K10)</f>
        <v>303</v>
      </c>
      <c r="N10" s="17">
        <f t="shared" si="3"/>
        <v>0.4156378600823045</v>
      </c>
    </row>
    <row r="11" spans="1:14" ht="12.75">
      <c r="A11" s="19" t="s">
        <v>12</v>
      </c>
      <c r="B11" s="19" t="s">
        <v>13</v>
      </c>
      <c r="C11" s="19" t="s">
        <v>14</v>
      </c>
      <c r="D11" s="19" t="s">
        <v>15</v>
      </c>
      <c r="E11" s="66">
        <v>307</v>
      </c>
      <c r="F11" s="66">
        <v>329</v>
      </c>
      <c r="G11" s="15">
        <f t="shared" si="0"/>
        <v>636</v>
      </c>
      <c r="H11" s="19" t="s">
        <v>12</v>
      </c>
      <c r="I11" s="14">
        <v>120</v>
      </c>
      <c r="J11" s="54">
        <f t="shared" si="1"/>
        <v>0.39087947882736157</v>
      </c>
      <c r="K11" s="14">
        <v>131</v>
      </c>
      <c r="L11" s="54">
        <f t="shared" si="2"/>
        <v>0.3981762917933131</v>
      </c>
      <c r="M11" s="62">
        <f aca="true" t="shared" si="4" ref="M11:M56">SUM(I11+K11)</f>
        <v>251</v>
      </c>
      <c r="N11" s="17">
        <f t="shared" si="3"/>
        <v>0.3946540880503145</v>
      </c>
    </row>
    <row r="12" spans="1:14" ht="12.75">
      <c r="A12" s="19" t="s">
        <v>16</v>
      </c>
      <c r="B12" s="19" t="s">
        <v>17</v>
      </c>
      <c r="C12" s="19" t="s">
        <v>18</v>
      </c>
      <c r="D12" s="19">
        <v>48</v>
      </c>
      <c r="E12" s="66">
        <v>335</v>
      </c>
      <c r="F12" s="66">
        <v>399</v>
      </c>
      <c r="G12" s="15">
        <f t="shared" si="0"/>
        <v>734</v>
      </c>
      <c r="H12" s="19" t="s">
        <v>16</v>
      </c>
      <c r="I12" s="14">
        <v>170</v>
      </c>
      <c r="J12" s="54">
        <f t="shared" si="1"/>
        <v>0.5074626865671642</v>
      </c>
      <c r="K12" s="14">
        <v>214</v>
      </c>
      <c r="L12" s="54">
        <f t="shared" si="2"/>
        <v>0.5363408521303258</v>
      </c>
      <c r="M12" s="62">
        <f t="shared" si="4"/>
        <v>384</v>
      </c>
      <c r="N12" s="17">
        <f t="shared" si="3"/>
        <v>0.5231607629427792</v>
      </c>
    </row>
    <row r="13" spans="1:14" ht="12.75">
      <c r="A13" s="19" t="s">
        <v>19</v>
      </c>
      <c r="B13" s="19" t="s">
        <v>17</v>
      </c>
      <c r="C13" s="19" t="s">
        <v>18</v>
      </c>
      <c r="D13" s="19">
        <v>48</v>
      </c>
      <c r="E13" s="66">
        <v>318</v>
      </c>
      <c r="F13" s="66">
        <v>363</v>
      </c>
      <c r="G13" s="15">
        <f t="shared" si="0"/>
        <v>681</v>
      </c>
      <c r="H13" s="19" t="s">
        <v>19</v>
      </c>
      <c r="I13" s="14">
        <v>176</v>
      </c>
      <c r="J13" s="54">
        <f t="shared" si="1"/>
        <v>0.5534591194968553</v>
      </c>
      <c r="K13" s="14">
        <v>186</v>
      </c>
      <c r="L13" s="54">
        <f t="shared" si="2"/>
        <v>0.512396694214876</v>
      </c>
      <c r="M13" s="62">
        <f t="shared" si="4"/>
        <v>362</v>
      </c>
      <c r="N13" s="17">
        <f t="shared" si="3"/>
        <v>0.5315712187958884</v>
      </c>
    </row>
    <row r="14" spans="1:14" ht="12.75">
      <c r="A14" s="19" t="s">
        <v>20</v>
      </c>
      <c r="B14" s="19" t="s">
        <v>17</v>
      </c>
      <c r="C14" s="19" t="s">
        <v>18</v>
      </c>
      <c r="D14" s="19">
        <v>48</v>
      </c>
      <c r="E14" s="66">
        <v>383</v>
      </c>
      <c r="F14" s="66">
        <v>409</v>
      </c>
      <c r="G14" s="15">
        <f t="shared" si="0"/>
        <v>792</v>
      </c>
      <c r="H14" s="19" t="s">
        <v>20</v>
      </c>
      <c r="I14" s="14">
        <v>214</v>
      </c>
      <c r="J14" s="54">
        <f t="shared" si="1"/>
        <v>0.5587467362924282</v>
      </c>
      <c r="K14" s="14">
        <v>235</v>
      </c>
      <c r="L14" s="54">
        <f t="shared" si="2"/>
        <v>0.5745721271393643</v>
      </c>
      <c r="M14" s="62">
        <f t="shared" si="4"/>
        <v>449</v>
      </c>
      <c r="N14" s="17">
        <f t="shared" si="3"/>
        <v>0.5669191919191919</v>
      </c>
    </row>
    <row r="15" spans="1:14" ht="12.75">
      <c r="A15" s="19" t="s">
        <v>21</v>
      </c>
      <c r="B15" s="19" t="s">
        <v>17</v>
      </c>
      <c r="C15" s="19" t="s">
        <v>18</v>
      </c>
      <c r="D15" s="19">
        <v>48</v>
      </c>
      <c r="E15" s="66">
        <v>345</v>
      </c>
      <c r="F15" s="66">
        <v>391</v>
      </c>
      <c r="G15" s="15">
        <f t="shared" si="0"/>
        <v>736</v>
      </c>
      <c r="H15" s="19" t="s">
        <v>21</v>
      </c>
      <c r="I15" s="14">
        <v>196</v>
      </c>
      <c r="J15" s="54">
        <f t="shared" si="1"/>
        <v>0.5681159420289855</v>
      </c>
      <c r="K15" s="14">
        <v>234</v>
      </c>
      <c r="L15" s="54">
        <f t="shared" si="2"/>
        <v>0.59846547314578</v>
      </c>
      <c r="M15" s="62">
        <f t="shared" si="4"/>
        <v>430</v>
      </c>
      <c r="N15" s="17">
        <f t="shared" si="3"/>
        <v>0.5842391304347826</v>
      </c>
    </row>
    <row r="16" spans="1:14" ht="12.75">
      <c r="A16" s="19" t="s">
        <v>22</v>
      </c>
      <c r="B16" s="19" t="s">
        <v>23</v>
      </c>
      <c r="C16" s="19" t="s">
        <v>24</v>
      </c>
      <c r="D16" s="19">
        <v>4</v>
      </c>
      <c r="E16" s="66">
        <v>344</v>
      </c>
      <c r="F16" s="66">
        <v>362</v>
      </c>
      <c r="G16" s="15">
        <f t="shared" si="0"/>
        <v>706</v>
      </c>
      <c r="H16" s="19" t="s">
        <v>22</v>
      </c>
      <c r="I16" s="14">
        <v>188</v>
      </c>
      <c r="J16" s="54">
        <f t="shared" si="1"/>
        <v>0.5465116279069767</v>
      </c>
      <c r="K16" s="14">
        <v>202</v>
      </c>
      <c r="L16" s="54">
        <f t="shared" si="2"/>
        <v>0.5580110497237569</v>
      </c>
      <c r="M16" s="62">
        <f t="shared" si="4"/>
        <v>390</v>
      </c>
      <c r="N16" s="17">
        <f t="shared" si="3"/>
        <v>0.5524079320113314</v>
      </c>
    </row>
    <row r="17" spans="1:14" ht="12.75">
      <c r="A17" s="19" t="s">
        <v>25</v>
      </c>
      <c r="B17" s="19" t="s">
        <v>26</v>
      </c>
      <c r="C17" s="19" t="s">
        <v>27</v>
      </c>
      <c r="D17" s="19" t="s">
        <v>28</v>
      </c>
      <c r="E17" s="66">
        <v>440</v>
      </c>
      <c r="F17" s="66">
        <v>488</v>
      </c>
      <c r="G17" s="15">
        <f t="shared" si="0"/>
        <v>928</v>
      </c>
      <c r="H17" s="19" t="s">
        <v>25</v>
      </c>
      <c r="I17" s="14">
        <v>236</v>
      </c>
      <c r="J17" s="54">
        <f t="shared" si="1"/>
        <v>0.5363636363636364</v>
      </c>
      <c r="K17" s="14">
        <v>232</v>
      </c>
      <c r="L17" s="54">
        <f t="shared" si="2"/>
        <v>0.47540983606557374</v>
      </c>
      <c r="M17" s="62">
        <f t="shared" si="4"/>
        <v>468</v>
      </c>
      <c r="N17" s="17">
        <f t="shared" si="3"/>
        <v>0.5043103448275862</v>
      </c>
    </row>
    <row r="18" spans="1:14" ht="12.75">
      <c r="A18" s="19" t="s">
        <v>29</v>
      </c>
      <c r="B18" s="19" t="s">
        <v>30</v>
      </c>
      <c r="C18" s="19" t="s">
        <v>31</v>
      </c>
      <c r="D18" s="19">
        <v>17</v>
      </c>
      <c r="E18" s="66">
        <v>385</v>
      </c>
      <c r="F18" s="66">
        <v>451</v>
      </c>
      <c r="G18" s="15">
        <f t="shared" si="0"/>
        <v>836</v>
      </c>
      <c r="H18" s="19" t="s">
        <v>29</v>
      </c>
      <c r="I18" s="14">
        <v>200</v>
      </c>
      <c r="J18" s="54">
        <f t="shared" si="1"/>
        <v>0.5194805194805194</v>
      </c>
      <c r="K18" s="14">
        <v>242</v>
      </c>
      <c r="L18" s="54">
        <f t="shared" si="2"/>
        <v>0.5365853658536586</v>
      </c>
      <c r="M18" s="62">
        <f t="shared" si="4"/>
        <v>442</v>
      </c>
      <c r="N18" s="17">
        <f t="shared" si="3"/>
        <v>0.5287081339712919</v>
      </c>
    </row>
    <row r="19" spans="1:14" ht="12.75">
      <c r="A19" s="19" t="s">
        <v>32</v>
      </c>
      <c r="B19" s="19" t="s">
        <v>30</v>
      </c>
      <c r="C19" s="19" t="s">
        <v>31</v>
      </c>
      <c r="D19" s="19">
        <v>17</v>
      </c>
      <c r="E19" s="66">
        <v>351</v>
      </c>
      <c r="F19" s="66">
        <v>465</v>
      </c>
      <c r="G19" s="15">
        <f t="shared" si="0"/>
        <v>816</v>
      </c>
      <c r="H19" s="19" t="s">
        <v>32</v>
      </c>
      <c r="I19" s="14">
        <v>172</v>
      </c>
      <c r="J19" s="54">
        <f t="shared" si="1"/>
        <v>0.49002849002849</v>
      </c>
      <c r="K19" s="14">
        <v>226</v>
      </c>
      <c r="L19" s="54">
        <f t="shared" si="2"/>
        <v>0.4860215053763441</v>
      </c>
      <c r="M19" s="62">
        <f t="shared" si="4"/>
        <v>398</v>
      </c>
      <c r="N19" s="17">
        <f t="shared" si="3"/>
        <v>0.4877450980392157</v>
      </c>
    </row>
    <row r="20" spans="1:14" ht="12.75">
      <c r="A20" s="19" t="s">
        <v>33</v>
      </c>
      <c r="B20" s="19" t="s">
        <v>30</v>
      </c>
      <c r="C20" s="19" t="s">
        <v>31</v>
      </c>
      <c r="D20" s="19">
        <v>17</v>
      </c>
      <c r="E20" s="66">
        <v>397</v>
      </c>
      <c r="F20" s="66">
        <v>465</v>
      </c>
      <c r="G20" s="15">
        <f t="shared" si="0"/>
        <v>862</v>
      </c>
      <c r="H20" s="19" t="s">
        <v>33</v>
      </c>
      <c r="I20" s="14">
        <v>186</v>
      </c>
      <c r="J20" s="54">
        <f t="shared" si="1"/>
        <v>0.46851385390428213</v>
      </c>
      <c r="K20" s="14">
        <v>207</v>
      </c>
      <c r="L20" s="54">
        <f t="shared" si="2"/>
        <v>0.44516129032258067</v>
      </c>
      <c r="M20" s="62">
        <f t="shared" si="4"/>
        <v>393</v>
      </c>
      <c r="N20" s="17">
        <f t="shared" si="3"/>
        <v>0.45591647331786544</v>
      </c>
    </row>
    <row r="21" spans="1:14" ht="12.75">
      <c r="A21" s="19" t="s">
        <v>34</v>
      </c>
      <c r="B21" s="19" t="s">
        <v>35</v>
      </c>
      <c r="C21" s="19" t="s">
        <v>36</v>
      </c>
      <c r="D21" s="19">
        <v>6</v>
      </c>
      <c r="E21" s="66">
        <v>298</v>
      </c>
      <c r="F21" s="66">
        <v>426</v>
      </c>
      <c r="G21" s="15">
        <f t="shared" si="0"/>
        <v>724</v>
      </c>
      <c r="H21" s="19" t="s">
        <v>34</v>
      </c>
      <c r="I21" s="14">
        <v>143</v>
      </c>
      <c r="J21" s="54">
        <f t="shared" si="1"/>
        <v>0.4798657718120805</v>
      </c>
      <c r="K21" s="14">
        <v>193</v>
      </c>
      <c r="L21" s="54">
        <f t="shared" si="2"/>
        <v>0.45305164319248825</v>
      </c>
      <c r="M21" s="62">
        <f t="shared" si="4"/>
        <v>336</v>
      </c>
      <c r="N21" s="17">
        <f t="shared" si="3"/>
        <v>0.46408839779005523</v>
      </c>
    </row>
    <row r="22" spans="1:14" ht="12.75">
      <c r="A22" s="19" t="s">
        <v>37</v>
      </c>
      <c r="B22" s="19" t="s">
        <v>35</v>
      </c>
      <c r="C22" s="19" t="s">
        <v>36</v>
      </c>
      <c r="D22" s="19" t="s">
        <v>38</v>
      </c>
      <c r="E22" s="66">
        <v>353</v>
      </c>
      <c r="F22" s="66">
        <v>450</v>
      </c>
      <c r="G22" s="15">
        <f t="shared" si="0"/>
        <v>803</v>
      </c>
      <c r="H22" s="19" t="s">
        <v>37</v>
      </c>
      <c r="I22" s="14">
        <v>200</v>
      </c>
      <c r="J22" s="54">
        <f t="shared" si="1"/>
        <v>0.56657223796034</v>
      </c>
      <c r="K22" s="14">
        <v>237</v>
      </c>
      <c r="L22" s="54">
        <f t="shared" si="2"/>
        <v>0.5266666666666666</v>
      </c>
      <c r="M22" s="62">
        <f t="shared" si="4"/>
        <v>437</v>
      </c>
      <c r="N22" s="17">
        <f t="shared" si="3"/>
        <v>0.5442092154420921</v>
      </c>
    </row>
    <row r="23" spans="1:14" ht="12.75">
      <c r="A23" s="19" t="s">
        <v>15</v>
      </c>
      <c r="B23" s="19" t="s">
        <v>35</v>
      </c>
      <c r="C23" s="19" t="s">
        <v>36</v>
      </c>
      <c r="D23" s="19" t="s">
        <v>38</v>
      </c>
      <c r="E23" s="66">
        <v>324</v>
      </c>
      <c r="F23" s="66">
        <v>385</v>
      </c>
      <c r="G23" s="15">
        <f t="shared" si="0"/>
        <v>709</v>
      </c>
      <c r="H23" s="19" t="s">
        <v>15</v>
      </c>
      <c r="I23" s="14">
        <v>164</v>
      </c>
      <c r="J23" s="54">
        <f t="shared" si="1"/>
        <v>0.5061728395061729</v>
      </c>
      <c r="K23" s="14">
        <v>205</v>
      </c>
      <c r="L23" s="54">
        <f t="shared" si="2"/>
        <v>0.5324675324675324</v>
      </c>
      <c r="M23" s="62">
        <f t="shared" si="4"/>
        <v>369</v>
      </c>
      <c r="N23" s="17">
        <f t="shared" si="3"/>
        <v>0.5204513399153737</v>
      </c>
    </row>
    <row r="24" spans="1:14" ht="12.75">
      <c r="A24" s="19" t="s">
        <v>39</v>
      </c>
      <c r="B24" s="19" t="s">
        <v>35</v>
      </c>
      <c r="C24" s="19" t="s">
        <v>36</v>
      </c>
      <c r="D24" s="19">
        <v>5</v>
      </c>
      <c r="E24" s="66">
        <v>322</v>
      </c>
      <c r="F24" s="66">
        <v>413</v>
      </c>
      <c r="G24" s="15">
        <f t="shared" si="0"/>
        <v>735</v>
      </c>
      <c r="H24" s="19" t="s">
        <v>39</v>
      </c>
      <c r="I24" s="14">
        <v>187</v>
      </c>
      <c r="J24" s="54">
        <f t="shared" si="1"/>
        <v>0.5807453416149069</v>
      </c>
      <c r="K24" s="14">
        <v>228</v>
      </c>
      <c r="L24" s="54">
        <f t="shared" si="2"/>
        <v>0.5520581113801453</v>
      </c>
      <c r="M24" s="62">
        <f t="shared" si="4"/>
        <v>415</v>
      </c>
      <c r="N24" s="17">
        <f t="shared" si="3"/>
        <v>0.564625850340136</v>
      </c>
    </row>
    <row r="25" spans="1:14" ht="12.75">
      <c r="A25" s="19" t="s">
        <v>40</v>
      </c>
      <c r="B25" s="19" t="s">
        <v>35</v>
      </c>
      <c r="C25" s="19" t="s">
        <v>36</v>
      </c>
      <c r="D25" s="19">
        <v>5</v>
      </c>
      <c r="E25" s="66">
        <v>310</v>
      </c>
      <c r="F25" s="66">
        <v>372</v>
      </c>
      <c r="G25" s="15">
        <f t="shared" si="0"/>
        <v>682</v>
      </c>
      <c r="H25" s="19" t="s">
        <v>40</v>
      </c>
      <c r="I25" s="14">
        <v>157</v>
      </c>
      <c r="J25" s="54">
        <f t="shared" si="1"/>
        <v>0.5064516129032258</v>
      </c>
      <c r="K25" s="14">
        <v>205</v>
      </c>
      <c r="L25" s="54">
        <f t="shared" si="2"/>
        <v>0.5510752688172043</v>
      </c>
      <c r="M25" s="62">
        <f t="shared" si="4"/>
        <v>362</v>
      </c>
      <c r="N25" s="17">
        <f t="shared" si="3"/>
        <v>0.530791788856305</v>
      </c>
    </row>
    <row r="26" spans="1:14" ht="12.75">
      <c r="A26" s="19" t="s">
        <v>41</v>
      </c>
      <c r="B26" s="19" t="s">
        <v>100</v>
      </c>
      <c r="C26" s="19" t="s">
        <v>42</v>
      </c>
      <c r="D26" s="19">
        <v>33</v>
      </c>
      <c r="E26" s="66">
        <v>329</v>
      </c>
      <c r="F26" s="66">
        <v>364</v>
      </c>
      <c r="G26" s="15">
        <f t="shared" si="0"/>
        <v>693</v>
      </c>
      <c r="H26" s="19" t="s">
        <v>41</v>
      </c>
      <c r="I26" s="14">
        <v>195</v>
      </c>
      <c r="J26" s="54">
        <f t="shared" si="1"/>
        <v>0.5927051671732523</v>
      </c>
      <c r="K26" s="14">
        <v>217</v>
      </c>
      <c r="L26" s="54">
        <f t="shared" si="2"/>
        <v>0.5961538461538461</v>
      </c>
      <c r="M26" s="62">
        <f t="shared" si="4"/>
        <v>412</v>
      </c>
      <c r="N26" s="17">
        <f t="shared" si="3"/>
        <v>0.5945165945165946</v>
      </c>
    </row>
    <row r="27" spans="1:14" ht="12.75">
      <c r="A27" s="19" t="s">
        <v>43</v>
      </c>
      <c r="B27" s="19" t="s">
        <v>100</v>
      </c>
      <c r="C27" s="19" t="s">
        <v>42</v>
      </c>
      <c r="D27" s="19">
        <v>33</v>
      </c>
      <c r="E27" s="66">
        <v>344</v>
      </c>
      <c r="F27" s="66">
        <v>389</v>
      </c>
      <c r="G27" s="15">
        <f t="shared" si="0"/>
        <v>733</v>
      </c>
      <c r="H27" s="19" t="s">
        <v>43</v>
      </c>
      <c r="I27" s="14">
        <v>182</v>
      </c>
      <c r="J27" s="54">
        <f t="shared" si="1"/>
        <v>0.5290697674418605</v>
      </c>
      <c r="K27" s="14">
        <v>211</v>
      </c>
      <c r="L27" s="54">
        <f t="shared" si="2"/>
        <v>0.5424164524421594</v>
      </c>
      <c r="M27" s="62">
        <f t="shared" si="4"/>
        <v>393</v>
      </c>
      <c r="N27" s="17">
        <f t="shared" si="3"/>
        <v>0.5361527967257844</v>
      </c>
    </row>
    <row r="28" spans="1:14" ht="12.75">
      <c r="A28" s="19" t="s">
        <v>44</v>
      </c>
      <c r="B28" s="19" t="s">
        <v>45</v>
      </c>
      <c r="C28" s="19" t="s">
        <v>46</v>
      </c>
      <c r="D28" s="19"/>
      <c r="E28" s="66">
        <v>388</v>
      </c>
      <c r="F28" s="66">
        <v>434</v>
      </c>
      <c r="G28" s="15">
        <f t="shared" si="0"/>
        <v>822</v>
      </c>
      <c r="H28" s="19" t="s">
        <v>44</v>
      </c>
      <c r="I28" s="14">
        <v>218</v>
      </c>
      <c r="J28" s="54">
        <f t="shared" si="1"/>
        <v>0.5618556701030928</v>
      </c>
      <c r="K28" s="14">
        <v>249</v>
      </c>
      <c r="L28" s="54">
        <f t="shared" si="2"/>
        <v>0.5737327188940092</v>
      </c>
      <c r="M28" s="62">
        <f t="shared" si="4"/>
        <v>467</v>
      </c>
      <c r="N28" s="17">
        <f t="shared" si="3"/>
        <v>0.5681265206812652</v>
      </c>
    </row>
    <row r="29" spans="1:14" ht="12.75">
      <c r="A29" s="19" t="s">
        <v>47</v>
      </c>
      <c r="B29" s="19" t="s">
        <v>45</v>
      </c>
      <c r="C29" s="19" t="s">
        <v>46</v>
      </c>
      <c r="D29" s="19"/>
      <c r="E29" s="66">
        <v>411</v>
      </c>
      <c r="F29" s="66">
        <v>429</v>
      </c>
      <c r="G29" s="15">
        <f t="shared" si="0"/>
        <v>840</v>
      </c>
      <c r="H29" s="19" t="s">
        <v>47</v>
      </c>
      <c r="I29" s="14">
        <v>217</v>
      </c>
      <c r="J29" s="54">
        <f t="shared" si="1"/>
        <v>0.5279805352798054</v>
      </c>
      <c r="K29" s="14">
        <v>231</v>
      </c>
      <c r="L29" s="54">
        <f t="shared" si="2"/>
        <v>0.5384615384615384</v>
      </c>
      <c r="M29" s="62">
        <f t="shared" si="4"/>
        <v>448</v>
      </c>
      <c r="N29" s="17">
        <f t="shared" si="3"/>
        <v>0.5333333333333333</v>
      </c>
    </row>
    <row r="30" spans="1:14" ht="12.75">
      <c r="A30" s="19" t="s">
        <v>48</v>
      </c>
      <c r="B30" s="19" t="s">
        <v>45</v>
      </c>
      <c r="C30" s="19" t="s">
        <v>46</v>
      </c>
      <c r="D30" s="19"/>
      <c r="E30" s="66">
        <v>311</v>
      </c>
      <c r="F30" s="66">
        <v>338</v>
      </c>
      <c r="G30" s="15">
        <f t="shared" si="0"/>
        <v>649</v>
      </c>
      <c r="H30" s="19" t="s">
        <v>48</v>
      </c>
      <c r="I30" s="14">
        <v>186</v>
      </c>
      <c r="J30" s="54">
        <f t="shared" si="1"/>
        <v>0.5980707395498392</v>
      </c>
      <c r="K30" s="14">
        <v>194</v>
      </c>
      <c r="L30" s="54">
        <f t="shared" si="2"/>
        <v>0.5739644970414202</v>
      </c>
      <c r="M30" s="62">
        <f t="shared" si="4"/>
        <v>380</v>
      </c>
      <c r="N30" s="17">
        <f t="shared" si="3"/>
        <v>0.5855161787365177</v>
      </c>
    </row>
    <row r="31" spans="1:14" ht="12.75">
      <c r="A31" s="19" t="s">
        <v>49</v>
      </c>
      <c r="B31" s="19" t="s">
        <v>45</v>
      </c>
      <c r="C31" s="19" t="s">
        <v>46</v>
      </c>
      <c r="D31" s="19"/>
      <c r="E31" s="66">
        <v>327</v>
      </c>
      <c r="F31" s="66">
        <v>369</v>
      </c>
      <c r="G31" s="15">
        <f t="shared" si="0"/>
        <v>696</v>
      </c>
      <c r="H31" s="19" t="s">
        <v>49</v>
      </c>
      <c r="I31" s="14">
        <v>187</v>
      </c>
      <c r="J31" s="54">
        <f t="shared" si="1"/>
        <v>0.5718654434250765</v>
      </c>
      <c r="K31" s="14">
        <v>217</v>
      </c>
      <c r="L31" s="54">
        <f t="shared" si="2"/>
        <v>0.5880758807588076</v>
      </c>
      <c r="M31" s="62">
        <f t="shared" si="4"/>
        <v>404</v>
      </c>
      <c r="N31" s="17">
        <f t="shared" si="3"/>
        <v>0.5804597701149425</v>
      </c>
    </row>
    <row r="32" spans="1:14" ht="12.75">
      <c r="A32" s="19" t="s">
        <v>50</v>
      </c>
      <c r="B32" s="19" t="s">
        <v>51</v>
      </c>
      <c r="C32" s="19" t="s">
        <v>52</v>
      </c>
      <c r="D32" s="19"/>
      <c r="E32" s="66">
        <v>444</v>
      </c>
      <c r="F32" s="66">
        <v>505</v>
      </c>
      <c r="G32" s="15">
        <f t="shared" si="0"/>
        <v>949</v>
      </c>
      <c r="H32" s="19" t="s">
        <v>50</v>
      </c>
      <c r="I32" s="14">
        <v>255</v>
      </c>
      <c r="J32" s="54">
        <f t="shared" si="1"/>
        <v>0.5743243243243243</v>
      </c>
      <c r="K32" s="14">
        <v>285</v>
      </c>
      <c r="L32" s="54">
        <f t="shared" si="2"/>
        <v>0.5643564356435643</v>
      </c>
      <c r="M32" s="62">
        <f t="shared" si="4"/>
        <v>540</v>
      </c>
      <c r="N32" s="17">
        <f t="shared" si="3"/>
        <v>0.5690200210748156</v>
      </c>
    </row>
    <row r="33" spans="1:14" ht="12.75">
      <c r="A33" s="19" t="s">
        <v>53</v>
      </c>
      <c r="B33" s="19" t="s">
        <v>51</v>
      </c>
      <c r="C33" s="19" t="s">
        <v>52</v>
      </c>
      <c r="D33" s="19"/>
      <c r="E33" s="66">
        <v>419</v>
      </c>
      <c r="F33" s="66">
        <v>498</v>
      </c>
      <c r="G33" s="15">
        <f t="shared" si="0"/>
        <v>917</v>
      </c>
      <c r="H33" s="19" t="s">
        <v>53</v>
      </c>
      <c r="I33" s="14">
        <v>213</v>
      </c>
      <c r="J33" s="54">
        <f t="shared" si="1"/>
        <v>0.5083532219570406</v>
      </c>
      <c r="K33" s="14">
        <v>249</v>
      </c>
      <c r="L33" s="54">
        <f t="shared" si="2"/>
        <v>0.5</v>
      </c>
      <c r="M33" s="62">
        <f t="shared" si="4"/>
        <v>462</v>
      </c>
      <c r="N33" s="17">
        <f t="shared" si="3"/>
        <v>0.5038167938931297</v>
      </c>
    </row>
    <row r="34" spans="1:14" ht="12.75">
      <c r="A34" s="19" t="s">
        <v>54</v>
      </c>
      <c r="B34" s="19" t="s">
        <v>51</v>
      </c>
      <c r="C34" s="19" t="s">
        <v>52</v>
      </c>
      <c r="D34" s="19"/>
      <c r="E34" s="66">
        <v>408</v>
      </c>
      <c r="F34" s="66">
        <v>469</v>
      </c>
      <c r="G34" s="15">
        <f t="shared" si="0"/>
        <v>877</v>
      </c>
      <c r="H34" s="19" t="s">
        <v>54</v>
      </c>
      <c r="I34" s="14">
        <v>211</v>
      </c>
      <c r="J34" s="54">
        <f t="shared" si="1"/>
        <v>0.5171568627450981</v>
      </c>
      <c r="K34" s="14">
        <v>230</v>
      </c>
      <c r="L34" s="54">
        <f t="shared" si="2"/>
        <v>0.4904051172707889</v>
      </c>
      <c r="M34" s="62">
        <f t="shared" si="4"/>
        <v>441</v>
      </c>
      <c r="N34" s="17">
        <f t="shared" si="3"/>
        <v>0.5028506271379704</v>
      </c>
    </row>
    <row r="35" spans="1:14" ht="12.75">
      <c r="A35" s="19" t="s">
        <v>55</v>
      </c>
      <c r="B35" s="19" t="s">
        <v>104</v>
      </c>
      <c r="C35" s="19" t="s">
        <v>105</v>
      </c>
      <c r="D35" s="19">
        <v>43</v>
      </c>
      <c r="E35" s="66">
        <v>352</v>
      </c>
      <c r="F35" s="66">
        <v>357</v>
      </c>
      <c r="G35" s="15">
        <f t="shared" si="0"/>
        <v>709</v>
      </c>
      <c r="H35" s="19" t="s">
        <v>55</v>
      </c>
      <c r="I35" s="14">
        <v>197</v>
      </c>
      <c r="J35" s="54">
        <f t="shared" si="1"/>
        <v>0.5596590909090909</v>
      </c>
      <c r="K35" s="14">
        <v>196</v>
      </c>
      <c r="L35" s="54">
        <f t="shared" si="2"/>
        <v>0.5490196078431373</v>
      </c>
      <c r="M35" s="62">
        <f t="shared" si="4"/>
        <v>393</v>
      </c>
      <c r="N35" s="17">
        <f t="shared" si="3"/>
        <v>0.5543018335684062</v>
      </c>
    </row>
    <row r="36" spans="1:14" ht="12.75">
      <c r="A36" s="19" t="s">
        <v>56</v>
      </c>
      <c r="B36" s="19" t="s">
        <v>104</v>
      </c>
      <c r="C36" s="19" t="s">
        <v>105</v>
      </c>
      <c r="D36" s="19">
        <v>43</v>
      </c>
      <c r="E36" s="66">
        <v>306</v>
      </c>
      <c r="F36" s="66">
        <v>335</v>
      </c>
      <c r="G36" s="15">
        <f t="shared" si="0"/>
        <v>641</v>
      </c>
      <c r="H36" s="19" t="s">
        <v>56</v>
      </c>
      <c r="I36" s="14">
        <v>134</v>
      </c>
      <c r="J36" s="54">
        <f t="shared" si="1"/>
        <v>0.43790849673202614</v>
      </c>
      <c r="K36" s="14">
        <v>153</v>
      </c>
      <c r="L36" s="54">
        <f t="shared" si="2"/>
        <v>0.45671641791044776</v>
      </c>
      <c r="M36" s="62">
        <f t="shared" si="4"/>
        <v>287</v>
      </c>
      <c r="N36" s="17">
        <f t="shared" si="3"/>
        <v>0.44773790951638065</v>
      </c>
    </row>
    <row r="37" spans="1:14" ht="12.75">
      <c r="A37" s="19" t="s">
        <v>57</v>
      </c>
      <c r="B37" s="19" t="s">
        <v>58</v>
      </c>
      <c r="C37" s="19" t="s">
        <v>59</v>
      </c>
      <c r="D37" s="19" t="s">
        <v>10</v>
      </c>
      <c r="E37" s="66">
        <v>297</v>
      </c>
      <c r="F37" s="66">
        <v>358</v>
      </c>
      <c r="G37" s="15">
        <f t="shared" si="0"/>
        <v>655</v>
      </c>
      <c r="H37" s="19" t="s">
        <v>57</v>
      </c>
      <c r="I37" s="14">
        <v>159</v>
      </c>
      <c r="J37" s="54">
        <f t="shared" si="1"/>
        <v>0.5353535353535354</v>
      </c>
      <c r="K37" s="14">
        <v>188</v>
      </c>
      <c r="L37" s="54">
        <f t="shared" si="2"/>
        <v>0.5251396648044693</v>
      </c>
      <c r="M37" s="62">
        <f t="shared" si="4"/>
        <v>347</v>
      </c>
      <c r="N37" s="17">
        <f t="shared" si="3"/>
        <v>0.5297709923664122</v>
      </c>
    </row>
    <row r="38" spans="1:14" ht="12.75">
      <c r="A38" s="19" t="s">
        <v>60</v>
      </c>
      <c r="B38" s="19" t="s">
        <v>58</v>
      </c>
      <c r="C38" s="19" t="s">
        <v>59</v>
      </c>
      <c r="D38" s="19" t="s">
        <v>10</v>
      </c>
      <c r="E38" s="66">
        <v>350</v>
      </c>
      <c r="F38" s="66">
        <v>385</v>
      </c>
      <c r="G38" s="15">
        <f t="shared" si="0"/>
        <v>735</v>
      </c>
      <c r="H38" s="19" t="s">
        <v>60</v>
      </c>
      <c r="I38" s="14">
        <v>176</v>
      </c>
      <c r="J38" s="54">
        <f t="shared" si="1"/>
        <v>0.5028571428571429</v>
      </c>
      <c r="K38" s="14">
        <v>200</v>
      </c>
      <c r="L38" s="54">
        <f t="shared" si="2"/>
        <v>0.5194805194805194</v>
      </c>
      <c r="M38" s="62">
        <f t="shared" si="4"/>
        <v>376</v>
      </c>
      <c r="N38" s="17">
        <f t="shared" si="3"/>
        <v>0.5115646258503401</v>
      </c>
    </row>
    <row r="39" spans="1:14" ht="12.75">
      <c r="A39" s="19" t="s">
        <v>61</v>
      </c>
      <c r="B39" s="19" t="s">
        <v>58</v>
      </c>
      <c r="C39" s="19" t="s">
        <v>59</v>
      </c>
      <c r="D39" s="19" t="s">
        <v>10</v>
      </c>
      <c r="E39" s="66">
        <v>390</v>
      </c>
      <c r="F39" s="66">
        <v>368</v>
      </c>
      <c r="G39" s="15">
        <f t="shared" si="0"/>
        <v>758</v>
      </c>
      <c r="H39" s="19" t="s">
        <v>61</v>
      </c>
      <c r="I39" s="14">
        <v>195</v>
      </c>
      <c r="J39" s="54">
        <f t="shared" si="1"/>
        <v>0.5</v>
      </c>
      <c r="K39" s="14">
        <v>191</v>
      </c>
      <c r="L39" s="54">
        <f t="shared" si="2"/>
        <v>0.5190217391304348</v>
      </c>
      <c r="M39" s="62">
        <f t="shared" si="4"/>
        <v>386</v>
      </c>
      <c r="N39" s="17">
        <f t="shared" si="3"/>
        <v>0.5092348284960422</v>
      </c>
    </row>
    <row r="40" spans="1:14" ht="12.75">
      <c r="A40" s="19" t="s">
        <v>62</v>
      </c>
      <c r="B40" s="19" t="s">
        <v>63</v>
      </c>
      <c r="C40" s="19" t="s">
        <v>64</v>
      </c>
      <c r="D40" s="19"/>
      <c r="E40" s="66">
        <v>278</v>
      </c>
      <c r="F40" s="66">
        <v>344</v>
      </c>
      <c r="G40" s="15">
        <f t="shared" si="0"/>
        <v>622</v>
      </c>
      <c r="H40" s="19" t="s">
        <v>62</v>
      </c>
      <c r="I40" s="14">
        <v>158</v>
      </c>
      <c r="J40" s="54">
        <f t="shared" si="1"/>
        <v>0.5683453237410072</v>
      </c>
      <c r="K40" s="14">
        <v>179</v>
      </c>
      <c r="L40" s="54">
        <f t="shared" si="2"/>
        <v>0.5203488372093024</v>
      </c>
      <c r="M40" s="62">
        <f t="shared" si="4"/>
        <v>337</v>
      </c>
      <c r="N40" s="17">
        <f t="shared" si="3"/>
        <v>0.5418006430868167</v>
      </c>
    </row>
    <row r="41" spans="1:14" ht="12.75">
      <c r="A41" s="19" t="s">
        <v>65</v>
      </c>
      <c r="B41" s="19" t="s">
        <v>63</v>
      </c>
      <c r="C41" s="19" t="s">
        <v>64</v>
      </c>
      <c r="D41" s="19"/>
      <c r="E41" s="66">
        <v>341</v>
      </c>
      <c r="F41" s="66">
        <v>408</v>
      </c>
      <c r="G41" s="15">
        <f aca="true" t="shared" si="5" ref="G41:G57">SUM(E41:F41)</f>
        <v>749</v>
      </c>
      <c r="H41" s="19" t="s">
        <v>65</v>
      </c>
      <c r="I41" s="14">
        <v>179</v>
      </c>
      <c r="J41" s="54">
        <f aca="true" t="shared" si="6" ref="J41:J58">(I41/E41)</f>
        <v>0.5249266862170088</v>
      </c>
      <c r="K41" s="14">
        <v>230</v>
      </c>
      <c r="L41" s="54">
        <f aca="true" t="shared" si="7" ref="L41:L58">(K41/F41)</f>
        <v>0.5637254901960784</v>
      </c>
      <c r="M41" s="62">
        <f t="shared" si="4"/>
        <v>409</v>
      </c>
      <c r="N41" s="17">
        <f aca="true" t="shared" si="8" ref="N41:N58">(M41/G41)</f>
        <v>0.5460614152202937</v>
      </c>
    </row>
    <row r="42" spans="1:14" ht="12.75">
      <c r="A42" s="19" t="s">
        <v>66</v>
      </c>
      <c r="B42" s="19" t="s">
        <v>63</v>
      </c>
      <c r="C42" s="19" t="s">
        <v>64</v>
      </c>
      <c r="D42" s="19"/>
      <c r="E42" s="66">
        <v>329</v>
      </c>
      <c r="F42" s="66">
        <v>400</v>
      </c>
      <c r="G42" s="15">
        <f t="shared" si="5"/>
        <v>729</v>
      </c>
      <c r="H42" s="19" t="s">
        <v>66</v>
      </c>
      <c r="I42" s="14">
        <v>183</v>
      </c>
      <c r="J42" s="54">
        <f t="shared" si="6"/>
        <v>0.5562310030395137</v>
      </c>
      <c r="K42" s="14">
        <v>203</v>
      </c>
      <c r="L42" s="54">
        <f t="shared" si="7"/>
        <v>0.5075</v>
      </c>
      <c r="M42" s="62">
        <f t="shared" si="4"/>
        <v>386</v>
      </c>
      <c r="N42" s="17">
        <f t="shared" si="8"/>
        <v>0.5294924554183813</v>
      </c>
    </row>
    <row r="43" spans="1:14" ht="12.75">
      <c r="A43" s="19" t="s">
        <v>67</v>
      </c>
      <c r="B43" s="19" t="s">
        <v>101</v>
      </c>
      <c r="C43" s="19" t="s">
        <v>102</v>
      </c>
      <c r="D43" s="19">
        <v>21</v>
      </c>
      <c r="E43" s="66">
        <v>0</v>
      </c>
      <c r="F43" s="66">
        <v>0</v>
      </c>
      <c r="G43" s="15">
        <f t="shared" si="5"/>
        <v>0</v>
      </c>
      <c r="H43" s="19" t="s">
        <v>67</v>
      </c>
      <c r="I43" s="14">
        <v>25</v>
      </c>
      <c r="J43" s="54" t="e">
        <f t="shared" si="6"/>
        <v>#DIV/0!</v>
      </c>
      <c r="K43" s="14">
        <v>23</v>
      </c>
      <c r="L43" s="54" t="e">
        <f t="shared" si="7"/>
        <v>#DIV/0!</v>
      </c>
      <c r="M43" s="62">
        <f t="shared" si="4"/>
        <v>48</v>
      </c>
      <c r="N43" s="17" t="e">
        <f t="shared" si="8"/>
        <v>#DIV/0!</v>
      </c>
    </row>
    <row r="44" spans="1:14" ht="12.75">
      <c r="A44" s="19" t="s">
        <v>68</v>
      </c>
      <c r="B44" s="19" t="s">
        <v>69</v>
      </c>
      <c r="C44" s="19" t="s">
        <v>70</v>
      </c>
      <c r="D44" s="19" t="s">
        <v>71</v>
      </c>
      <c r="E44" s="66">
        <v>563</v>
      </c>
      <c r="F44" s="66">
        <v>551</v>
      </c>
      <c r="G44" s="15">
        <f t="shared" si="5"/>
        <v>1114</v>
      </c>
      <c r="H44" s="19" t="s">
        <v>68</v>
      </c>
      <c r="I44" s="14">
        <v>320</v>
      </c>
      <c r="J44" s="54">
        <f t="shared" si="6"/>
        <v>0.5683836589698046</v>
      </c>
      <c r="K44" s="14">
        <v>330</v>
      </c>
      <c r="L44" s="54">
        <f t="shared" si="7"/>
        <v>0.5989110707803993</v>
      </c>
      <c r="M44" s="62">
        <f t="shared" si="4"/>
        <v>650</v>
      </c>
      <c r="N44" s="17">
        <f t="shared" si="8"/>
        <v>0.5834829443447038</v>
      </c>
    </row>
    <row r="45" spans="1:14" ht="12.75">
      <c r="A45" s="19" t="s">
        <v>72</v>
      </c>
      <c r="B45" s="19" t="s">
        <v>69</v>
      </c>
      <c r="C45" s="19" t="s">
        <v>70</v>
      </c>
      <c r="D45" s="19" t="s">
        <v>71</v>
      </c>
      <c r="E45" s="66">
        <v>383</v>
      </c>
      <c r="F45" s="66">
        <v>456</v>
      </c>
      <c r="G45" s="15">
        <f t="shared" si="5"/>
        <v>839</v>
      </c>
      <c r="H45" s="19" t="s">
        <v>72</v>
      </c>
      <c r="I45" s="14">
        <v>227</v>
      </c>
      <c r="J45" s="54">
        <f t="shared" si="6"/>
        <v>0.5926892950391645</v>
      </c>
      <c r="K45" s="14">
        <v>254</v>
      </c>
      <c r="L45" s="54">
        <f t="shared" si="7"/>
        <v>0.5570175438596491</v>
      </c>
      <c r="M45" s="62">
        <f t="shared" si="4"/>
        <v>481</v>
      </c>
      <c r="N45" s="17">
        <f t="shared" si="8"/>
        <v>0.5733015494636472</v>
      </c>
    </row>
    <row r="46" spans="1:14" ht="12.75">
      <c r="A46" s="19" t="s">
        <v>73</v>
      </c>
      <c r="B46" s="19" t="s">
        <v>69</v>
      </c>
      <c r="C46" s="19" t="s">
        <v>70</v>
      </c>
      <c r="D46" s="19" t="s">
        <v>71</v>
      </c>
      <c r="E46" s="66">
        <v>361</v>
      </c>
      <c r="F46" s="66">
        <v>421</v>
      </c>
      <c r="G46" s="15">
        <f t="shared" si="5"/>
        <v>782</v>
      </c>
      <c r="H46" s="19" t="s">
        <v>73</v>
      </c>
      <c r="I46" s="14">
        <v>204</v>
      </c>
      <c r="J46" s="54">
        <f t="shared" si="6"/>
        <v>0.5650969529085873</v>
      </c>
      <c r="K46" s="14">
        <v>217</v>
      </c>
      <c r="L46" s="54">
        <f t="shared" si="7"/>
        <v>0.5154394299287411</v>
      </c>
      <c r="M46" s="62">
        <f t="shared" si="4"/>
        <v>421</v>
      </c>
      <c r="N46" s="17">
        <f t="shared" si="8"/>
        <v>0.5383631713554987</v>
      </c>
    </row>
    <row r="47" spans="1:14" ht="12.75">
      <c r="A47" s="19" t="s">
        <v>74</v>
      </c>
      <c r="B47" s="19" t="s">
        <v>69</v>
      </c>
      <c r="C47" s="19" t="s">
        <v>70</v>
      </c>
      <c r="D47" s="19" t="s">
        <v>71</v>
      </c>
      <c r="E47" s="66">
        <v>310</v>
      </c>
      <c r="F47" s="66">
        <v>328</v>
      </c>
      <c r="G47" s="15">
        <f t="shared" si="5"/>
        <v>638</v>
      </c>
      <c r="H47" s="19" t="s">
        <v>74</v>
      </c>
      <c r="I47" s="14">
        <v>177</v>
      </c>
      <c r="J47" s="54">
        <f t="shared" si="6"/>
        <v>0.5709677419354838</v>
      </c>
      <c r="K47" s="14">
        <v>162</v>
      </c>
      <c r="L47" s="54">
        <f t="shared" si="7"/>
        <v>0.49390243902439024</v>
      </c>
      <c r="M47" s="62">
        <f t="shared" si="4"/>
        <v>339</v>
      </c>
      <c r="N47" s="17">
        <f t="shared" si="8"/>
        <v>0.5313479623824452</v>
      </c>
    </row>
    <row r="48" spans="1:14" ht="12.75">
      <c r="A48" s="19" t="s">
        <v>75</v>
      </c>
      <c r="B48" s="19" t="s">
        <v>76</v>
      </c>
      <c r="C48" s="19" t="s">
        <v>77</v>
      </c>
      <c r="D48" s="19" t="s">
        <v>10</v>
      </c>
      <c r="E48" s="66">
        <v>353</v>
      </c>
      <c r="F48" s="66">
        <v>374</v>
      </c>
      <c r="G48" s="15">
        <f t="shared" si="5"/>
        <v>727</v>
      </c>
      <c r="H48" s="19" t="s">
        <v>75</v>
      </c>
      <c r="I48" s="14">
        <v>230</v>
      </c>
      <c r="J48" s="54">
        <f t="shared" si="6"/>
        <v>0.6515580736543909</v>
      </c>
      <c r="K48" s="14">
        <v>229</v>
      </c>
      <c r="L48" s="54">
        <f t="shared" si="7"/>
        <v>0.6122994652406417</v>
      </c>
      <c r="M48" s="62">
        <f t="shared" si="4"/>
        <v>459</v>
      </c>
      <c r="N48" s="17">
        <f t="shared" si="8"/>
        <v>0.6313617606602476</v>
      </c>
    </row>
    <row r="49" spans="1:14" ht="12.75">
      <c r="A49" s="19" t="s">
        <v>78</v>
      </c>
      <c r="B49" s="19" t="s">
        <v>76</v>
      </c>
      <c r="C49" s="19" t="s">
        <v>77</v>
      </c>
      <c r="D49" s="19" t="s">
        <v>10</v>
      </c>
      <c r="E49" s="66">
        <v>342</v>
      </c>
      <c r="F49" s="66">
        <v>355</v>
      </c>
      <c r="G49" s="15">
        <f t="shared" si="5"/>
        <v>697</v>
      </c>
      <c r="H49" s="19" t="s">
        <v>78</v>
      </c>
      <c r="I49" s="14">
        <v>205</v>
      </c>
      <c r="J49" s="54">
        <f t="shared" si="6"/>
        <v>0.5994152046783626</v>
      </c>
      <c r="K49" s="14">
        <v>203</v>
      </c>
      <c r="L49" s="54">
        <f t="shared" si="7"/>
        <v>0.571830985915493</v>
      </c>
      <c r="M49" s="62">
        <f t="shared" si="4"/>
        <v>408</v>
      </c>
      <c r="N49" s="17">
        <f t="shared" si="8"/>
        <v>0.5853658536585366</v>
      </c>
    </row>
    <row r="50" spans="1:14" ht="12.75">
      <c r="A50" s="19" t="s">
        <v>79</v>
      </c>
      <c r="B50" s="19" t="s">
        <v>76</v>
      </c>
      <c r="C50" s="19" t="s">
        <v>77</v>
      </c>
      <c r="D50" s="19" t="s">
        <v>10</v>
      </c>
      <c r="E50" s="66">
        <v>320</v>
      </c>
      <c r="F50" s="66">
        <v>345</v>
      </c>
      <c r="G50" s="15">
        <f t="shared" si="5"/>
        <v>665</v>
      </c>
      <c r="H50" s="19" t="s">
        <v>79</v>
      </c>
      <c r="I50" s="14">
        <v>177</v>
      </c>
      <c r="J50" s="54">
        <f t="shared" si="6"/>
        <v>0.553125</v>
      </c>
      <c r="K50" s="14">
        <v>214</v>
      </c>
      <c r="L50" s="54">
        <f t="shared" si="7"/>
        <v>0.6202898550724638</v>
      </c>
      <c r="M50" s="62">
        <f t="shared" si="4"/>
        <v>391</v>
      </c>
      <c r="N50" s="17">
        <f t="shared" si="8"/>
        <v>0.58796992481203</v>
      </c>
    </row>
    <row r="51" spans="1:14" ht="12.75">
      <c r="A51" s="19" t="s">
        <v>80</v>
      </c>
      <c r="B51" s="19" t="s">
        <v>81</v>
      </c>
      <c r="C51" s="19" t="s">
        <v>24</v>
      </c>
      <c r="D51" s="19" t="s">
        <v>82</v>
      </c>
      <c r="E51" s="66">
        <v>302</v>
      </c>
      <c r="F51" s="66">
        <v>339</v>
      </c>
      <c r="G51" s="15">
        <f t="shared" si="5"/>
        <v>641</v>
      </c>
      <c r="H51" s="19" t="s">
        <v>80</v>
      </c>
      <c r="I51" s="14">
        <v>146</v>
      </c>
      <c r="J51" s="54">
        <f t="shared" si="6"/>
        <v>0.48344370860927155</v>
      </c>
      <c r="K51" s="14">
        <v>171</v>
      </c>
      <c r="L51" s="54">
        <f t="shared" si="7"/>
        <v>0.504424778761062</v>
      </c>
      <c r="M51" s="62">
        <f t="shared" si="4"/>
        <v>317</v>
      </c>
      <c r="N51" s="17">
        <f t="shared" si="8"/>
        <v>0.49453978159126366</v>
      </c>
    </row>
    <row r="52" spans="1:14" ht="12.75">
      <c r="A52" s="19" t="s">
        <v>83</v>
      </c>
      <c r="B52" s="19" t="s">
        <v>81</v>
      </c>
      <c r="C52" s="19" t="s">
        <v>24</v>
      </c>
      <c r="D52" s="19" t="s">
        <v>82</v>
      </c>
      <c r="E52" s="66">
        <v>323</v>
      </c>
      <c r="F52" s="66">
        <v>385</v>
      </c>
      <c r="G52" s="15">
        <f t="shared" si="5"/>
        <v>708</v>
      </c>
      <c r="H52" s="19" t="s">
        <v>83</v>
      </c>
      <c r="I52" s="14">
        <v>171</v>
      </c>
      <c r="J52" s="54">
        <f t="shared" si="6"/>
        <v>0.5294117647058824</v>
      </c>
      <c r="K52" s="14">
        <v>219</v>
      </c>
      <c r="L52" s="54">
        <f t="shared" si="7"/>
        <v>0.5688311688311688</v>
      </c>
      <c r="M52" s="62">
        <f t="shared" si="4"/>
        <v>390</v>
      </c>
      <c r="N52" s="17">
        <f t="shared" si="8"/>
        <v>0.5508474576271186</v>
      </c>
    </row>
    <row r="53" spans="1:14" ht="12.75">
      <c r="A53" s="19" t="s">
        <v>84</v>
      </c>
      <c r="B53" s="19" t="s">
        <v>85</v>
      </c>
      <c r="C53" s="19" t="s">
        <v>86</v>
      </c>
      <c r="D53" s="19"/>
      <c r="E53" s="66">
        <v>377</v>
      </c>
      <c r="F53" s="66">
        <v>446</v>
      </c>
      <c r="G53" s="15">
        <f t="shared" si="5"/>
        <v>823</v>
      </c>
      <c r="H53" s="19" t="s">
        <v>84</v>
      </c>
      <c r="I53" s="14">
        <v>206</v>
      </c>
      <c r="J53" s="54">
        <f t="shared" si="6"/>
        <v>0.5464190981432361</v>
      </c>
      <c r="K53" s="14">
        <v>223</v>
      </c>
      <c r="L53" s="54">
        <f t="shared" si="7"/>
        <v>0.5</v>
      </c>
      <c r="M53" s="62">
        <f t="shared" si="4"/>
        <v>429</v>
      </c>
      <c r="N53" s="17">
        <f t="shared" si="8"/>
        <v>0.5212636695018226</v>
      </c>
    </row>
    <row r="54" spans="1:14" ht="12.75">
      <c r="A54" s="19" t="s">
        <v>87</v>
      </c>
      <c r="B54" s="19" t="s">
        <v>85</v>
      </c>
      <c r="C54" s="19" t="s">
        <v>86</v>
      </c>
      <c r="D54" s="19"/>
      <c r="E54" s="66">
        <v>368</v>
      </c>
      <c r="F54" s="66">
        <v>434</v>
      </c>
      <c r="G54" s="15">
        <f t="shared" si="5"/>
        <v>802</v>
      </c>
      <c r="H54" s="19" t="s">
        <v>87</v>
      </c>
      <c r="I54" s="14">
        <v>179</v>
      </c>
      <c r="J54" s="54">
        <f t="shared" si="6"/>
        <v>0.48641304347826086</v>
      </c>
      <c r="K54" s="14">
        <v>215</v>
      </c>
      <c r="L54" s="54">
        <f t="shared" si="7"/>
        <v>0.49539170506912444</v>
      </c>
      <c r="M54" s="62">
        <f t="shared" si="4"/>
        <v>394</v>
      </c>
      <c r="N54" s="17">
        <f t="shared" si="8"/>
        <v>0.4912718204488778</v>
      </c>
    </row>
    <row r="55" spans="1:14" ht="12.75">
      <c r="A55" s="19" t="s">
        <v>88</v>
      </c>
      <c r="B55" s="19" t="s">
        <v>85</v>
      </c>
      <c r="C55" s="19" t="s">
        <v>86</v>
      </c>
      <c r="D55" s="19"/>
      <c r="E55" s="66">
        <v>488</v>
      </c>
      <c r="F55" s="66">
        <v>516</v>
      </c>
      <c r="G55" s="15">
        <f t="shared" si="5"/>
        <v>1004</v>
      </c>
      <c r="H55" s="19" t="s">
        <v>88</v>
      </c>
      <c r="I55" s="14">
        <v>311</v>
      </c>
      <c r="J55" s="54">
        <f t="shared" si="6"/>
        <v>0.6372950819672131</v>
      </c>
      <c r="K55" s="14">
        <v>313</v>
      </c>
      <c r="L55" s="54">
        <f t="shared" si="7"/>
        <v>0.6065891472868217</v>
      </c>
      <c r="M55" s="62">
        <f t="shared" si="4"/>
        <v>624</v>
      </c>
      <c r="N55" s="17">
        <f t="shared" si="8"/>
        <v>0.6215139442231076</v>
      </c>
    </row>
    <row r="56" spans="1:14" ht="12.75">
      <c r="A56" s="19" t="s">
        <v>89</v>
      </c>
      <c r="B56" s="19" t="s">
        <v>85</v>
      </c>
      <c r="C56" s="19" t="s">
        <v>86</v>
      </c>
      <c r="D56" s="19"/>
      <c r="E56" s="66">
        <v>326</v>
      </c>
      <c r="F56" s="66">
        <v>393</v>
      </c>
      <c r="G56" s="15">
        <f t="shared" si="5"/>
        <v>719</v>
      </c>
      <c r="H56" s="19" t="s">
        <v>89</v>
      </c>
      <c r="I56" s="14">
        <v>165</v>
      </c>
      <c r="J56" s="54">
        <f t="shared" si="6"/>
        <v>0.5061349693251533</v>
      </c>
      <c r="K56" s="14">
        <v>202</v>
      </c>
      <c r="L56" s="54">
        <f t="shared" si="7"/>
        <v>0.5139949109414759</v>
      </c>
      <c r="M56" s="62">
        <f t="shared" si="4"/>
        <v>367</v>
      </c>
      <c r="N56" s="17">
        <f t="shared" si="8"/>
        <v>0.5104311543810849</v>
      </c>
    </row>
    <row r="57" spans="1:14" ht="13.5" thickBot="1">
      <c r="A57" s="19" t="s">
        <v>90</v>
      </c>
      <c r="B57" s="19" t="s">
        <v>85</v>
      </c>
      <c r="C57" s="19" t="s">
        <v>86</v>
      </c>
      <c r="D57" s="19"/>
      <c r="E57" s="66">
        <v>459</v>
      </c>
      <c r="F57" s="66">
        <v>497</v>
      </c>
      <c r="G57" s="15">
        <f t="shared" si="5"/>
        <v>956</v>
      </c>
      <c r="H57" s="19">
        <v>49</v>
      </c>
      <c r="I57" s="14">
        <v>254</v>
      </c>
      <c r="J57" s="54">
        <f t="shared" si="6"/>
        <v>0.5533769063180828</v>
      </c>
      <c r="K57" s="14">
        <v>289</v>
      </c>
      <c r="L57" s="54">
        <f t="shared" si="7"/>
        <v>0.5814889336016097</v>
      </c>
      <c r="M57" s="62">
        <f>SUM(I57+K57)</f>
        <v>543</v>
      </c>
      <c r="N57" s="17">
        <f t="shared" si="8"/>
        <v>0.5679916317991632</v>
      </c>
    </row>
    <row r="58" spans="1:14" ht="13.5" thickBot="1">
      <c r="A58" s="19"/>
      <c r="B58" s="19"/>
      <c r="C58" s="47" t="s">
        <v>91</v>
      </c>
      <c r="D58" s="19"/>
      <c r="E58" s="16">
        <f>SUM(E9:E57)</f>
        <v>17171</v>
      </c>
      <c r="F58" s="16">
        <f>SUM(F9:F57)</f>
        <v>19651</v>
      </c>
      <c r="G58" s="16">
        <f>SUM(G9:G57)</f>
        <v>36822</v>
      </c>
      <c r="I58" s="55">
        <f>SUM(I9:I57)</f>
        <v>9271</v>
      </c>
      <c r="J58" s="56">
        <f t="shared" si="6"/>
        <v>0.5399219614466251</v>
      </c>
      <c r="K58" s="57">
        <f>SUM(K9:K57)</f>
        <v>10457</v>
      </c>
      <c r="L58" s="56">
        <f t="shared" si="7"/>
        <v>0.5321357691720523</v>
      </c>
      <c r="M58" s="24">
        <f>SUM(M9:M57)</f>
        <v>19728</v>
      </c>
      <c r="N58" s="18">
        <f t="shared" si="8"/>
        <v>0.5357666612351312</v>
      </c>
    </row>
    <row r="59" ht="12.75">
      <c r="H59" s="19"/>
    </row>
    <row r="60" spans="12:14" ht="12.75">
      <c r="L60" s="21" t="str">
        <f>$G$4</f>
        <v>Sezioni scrutinate</v>
      </c>
      <c r="M60" s="21"/>
      <c r="N60" s="22">
        <f>COUNTIF($M$9:$M$57,"&lt;&gt;0")</f>
        <v>49</v>
      </c>
    </row>
    <row r="61" spans="12:14" ht="12.75">
      <c r="L61" s="21" t="s">
        <v>106</v>
      </c>
      <c r="M61" s="21"/>
      <c r="N61" s="23">
        <f>$I$4</f>
        <v>49</v>
      </c>
    </row>
    <row r="63" spans="22:25" ht="12.75">
      <c r="V63" s="48"/>
      <c r="W63" s="48"/>
      <c r="X63" s="48"/>
      <c r="Y63" s="48"/>
    </row>
  </sheetData>
  <sheetProtection password="8351" sheet="1" objects="1" scenarios="1"/>
  <mergeCells count="2">
    <mergeCell ref="I6:N6"/>
    <mergeCell ref="F2:G2"/>
  </mergeCells>
  <printOptions gridLines="1" horizontalCentered="1" vertic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landscape" paperSize="8" scale="61" r:id="rId2"/>
  <headerFooter alignWithMargins="0">
    <oddHeader>&amp;LComune di Vercelli&amp;RCentro Elaborazione Dati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Y63"/>
  <sheetViews>
    <sheetView workbookViewId="0" topLeftCell="A10">
      <selection activeCell="K33" sqref="K33"/>
    </sheetView>
  </sheetViews>
  <sheetFormatPr defaultColWidth="9.140625" defaultRowHeight="12.75"/>
  <cols>
    <col min="1" max="1" width="4.57421875" style="20" customWidth="1"/>
    <col min="2" max="2" width="34.421875" style="20" customWidth="1"/>
    <col min="3" max="3" width="24.57421875" style="20" customWidth="1"/>
    <col min="4" max="4" width="4.7109375" style="20" customWidth="1"/>
    <col min="5" max="5" width="14.28125" style="35" customWidth="1"/>
    <col min="6" max="7" width="11.421875" style="35" customWidth="1"/>
    <col min="8" max="8" width="6.00390625" style="20" customWidth="1"/>
    <col min="9" max="14" width="10.28125" style="20" customWidth="1"/>
    <col min="15" max="15" width="4.7109375" style="20" customWidth="1"/>
    <col min="16" max="21" width="10.57421875" style="20" customWidth="1"/>
    <col min="22" max="22" width="4.8515625" style="20" customWidth="1"/>
    <col min="23" max="23" width="7.28125" style="20" customWidth="1"/>
    <col min="24" max="24" width="7.7109375" style="20" customWidth="1"/>
    <col min="25" max="25" width="7.00390625" style="20" customWidth="1"/>
    <col min="26" max="31" width="10.421875" style="20" customWidth="1"/>
    <col min="32" max="16384" width="8.8515625" style="20" customWidth="1"/>
  </cols>
  <sheetData>
    <row r="1" ht="12.75"/>
    <row r="2" spans="5:11" ht="12.75">
      <c r="E2" s="27" t="s">
        <v>120</v>
      </c>
      <c r="F2" s="72" t="s">
        <v>116</v>
      </c>
      <c r="G2" s="72"/>
      <c r="H2" s="29" t="s">
        <v>97</v>
      </c>
      <c r="I2" s="30"/>
      <c r="J2" s="30"/>
      <c r="K2" s="30">
        <v>0.6458333333333334</v>
      </c>
    </row>
    <row r="3" spans="2:11" ht="12.75">
      <c r="B3" s="31"/>
      <c r="C3" s="32"/>
      <c r="D3" s="32"/>
      <c r="E3" s="67" t="s">
        <v>118</v>
      </c>
      <c r="F3" s="28"/>
      <c r="G3" s="33" t="s">
        <v>98</v>
      </c>
      <c r="H3" s="29"/>
      <c r="I3" s="29"/>
      <c r="J3" s="29" t="s">
        <v>99</v>
      </c>
      <c r="K3" s="29"/>
    </row>
    <row r="4" spans="2:11" ht="12.75">
      <c r="B4" s="31"/>
      <c r="C4" s="32"/>
      <c r="D4" s="32"/>
      <c r="E4" s="34" t="s">
        <v>119</v>
      </c>
      <c r="F4" s="28"/>
      <c r="G4" s="33" t="s">
        <v>103</v>
      </c>
      <c r="H4" s="29"/>
      <c r="I4" s="29">
        <v>49</v>
      </c>
      <c r="J4" s="50"/>
      <c r="K4" s="51"/>
    </row>
    <row r="5" ht="13.5" thickBot="1"/>
    <row r="6" spans="3:14" ht="13.5" thickBot="1">
      <c r="C6" s="36">
        <f ca="1">NOW()</f>
        <v>40707.69662638889</v>
      </c>
      <c r="I6" s="69" t="str">
        <f>$E$2&amp;" del "&amp;$E$3&amp;" "&amp;$E$4&amp;"   "&amp;$F$2&amp;"   "&amp;$H$2&amp;" "&amp;TEXT(K2,"h.mm")</f>
        <v>Referendum N. 2 del 12 -13 Giugno 2011   Affluenze Lunedì   ore 15.30</v>
      </c>
      <c r="J6" s="70"/>
      <c r="K6" s="70"/>
      <c r="L6" s="70"/>
      <c r="M6" s="70"/>
      <c r="N6" s="71"/>
    </row>
    <row r="7" spans="5:14" ht="12.75">
      <c r="E7" s="37" t="s">
        <v>0</v>
      </c>
      <c r="F7" s="38" t="s">
        <v>0</v>
      </c>
      <c r="G7" s="38" t="s">
        <v>0</v>
      </c>
      <c r="I7" s="52" t="s">
        <v>92</v>
      </c>
      <c r="J7" s="39" t="s">
        <v>93</v>
      </c>
      <c r="K7" s="39" t="s">
        <v>92</v>
      </c>
      <c r="L7" s="39" t="s">
        <v>93</v>
      </c>
      <c r="M7" s="39" t="s">
        <v>92</v>
      </c>
      <c r="N7" s="40" t="s">
        <v>93</v>
      </c>
    </row>
    <row r="8" spans="1:14" ht="13.5" thickBot="1">
      <c r="A8" s="41" t="s">
        <v>1</v>
      </c>
      <c r="B8" s="41" t="s">
        <v>2</v>
      </c>
      <c r="C8" s="41" t="s">
        <v>3</v>
      </c>
      <c r="D8" s="41" t="s">
        <v>4</v>
      </c>
      <c r="E8" s="42" t="s">
        <v>5</v>
      </c>
      <c r="F8" s="43" t="s">
        <v>96</v>
      </c>
      <c r="G8" s="43" t="s">
        <v>6</v>
      </c>
      <c r="H8" s="41" t="s">
        <v>1</v>
      </c>
      <c r="I8" s="53" t="s">
        <v>5</v>
      </c>
      <c r="J8" s="44" t="s">
        <v>5</v>
      </c>
      <c r="K8" s="44" t="s">
        <v>96</v>
      </c>
      <c r="L8" s="44" t="s">
        <v>96</v>
      </c>
      <c r="M8" s="44" t="s">
        <v>6</v>
      </c>
      <c r="N8" s="45" t="s">
        <v>6</v>
      </c>
    </row>
    <row r="9" spans="1:14" ht="12.75">
      <c r="A9" s="19" t="s">
        <v>7</v>
      </c>
      <c r="B9" s="19" t="s">
        <v>8</v>
      </c>
      <c r="C9" s="46" t="s">
        <v>9</v>
      </c>
      <c r="D9" s="19">
        <v>3</v>
      </c>
      <c r="E9" s="66">
        <v>382</v>
      </c>
      <c r="F9" s="66">
        <v>442</v>
      </c>
      <c r="G9" s="15">
        <f aca="true" t="shared" si="0" ref="G9:G40">SUM(E9:F9)</f>
        <v>824</v>
      </c>
      <c r="H9" s="19" t="s">
        <v>7</v>
      </c>
      <c r="I9" s="14">
        <v>183</v>
      </c>
      <c r="J9" s="54">
        <f aca="true" t="shared" si="1" ref="J9:J40">(I9/E9)</f>
        <v>0.4790575916230366</v>
      </c>
      <c r="K9" s="14">
        <v>227</v>
      </c>
      <c r="L9" s="54">
        <f aca="true" t="shared" si="2" ref="L9:L40">(K9/F9)</f>
        <v>0.5135746606334841</v>
      </c>
      <c r="M9" s="62">
        <f aca="true" t="shared" si="3" ref="M9:M40">SUM(I9+K9)</f>
        <v>410</v>
      </c>
      <c r="N9" s="17">
        <f aca="true" t="shared" si="4" ref="N9:N40">(M9/G9)</f>
        <v>0.4975728155339806</v>
      </c>
    </row>
    <row r="10" spans="1:14" ht="12.75">
      <c r="A10" s="19" t="s">
        <v>11</v>
      </c>
      <c r="B10" s="19" t="s">
        <v>8</v>
      </c>
      <c r="C10" s="46" t="s">
        <v>9</v>
      </c>
      <c r="D10" s="19">
        <v>3</v>
      </c>
      <c r="E10" s="66">
        <v>278</v>
      </c>
      <c r="F10" s="66">
        <v>451</v>
      </c>
      <c r="G10" s="15">
        <f t="shared" si="0"/>
        <v>729</v>
      </c>
      <c r="H10" s="19" t="s">
        <v>11</v>
      </c>
      <c r="I10" s="14">
        <v>138</v>
      </c>
      <c r="J10" s="54">
        <f t="shared" si="1"/>
        <v>0.49640287769784175</v>
      </c>
      <c r="K10" s="14">
        <v>167</v>
      </c>
      <c r="L10" s="54">
        <f t="shared" si="2"/>
        <v>0.37028824833702884</v>
      </c>
      <c r="M10" s="62">
        <f t="shared" si="3"/>
        <v>305</v>
      </c>
      <c r="N10" s="17">
        <f t="shared" si="4"/>
        <v>0.41838134430727025</v>
      </c>
    </row>
    <row r="11" spans="1:14" ht="12.75">
      <c r="A11" s="19" t="s">
        <v>12</v>
      </c>
      <c r="B11" s="19" t="s">
        <v>13</v>
      </c>
      <c r="C11" s="19" t="s">
        <v>14</v>
      </c>
      <c r="D11" s="19" t="s">
        <v>15</v>
      </c>
      <c r="E11" s="66">
        <v>307</v>
      </c>
      <c r="F11" s="66">
        <v>329</v>
      </c>
      <c r="G11" s="15">
        <f t="shared" si="0"/>
        <v>636</v>
      </c>
      <c r="H11" s="19" t="s">
        <v>12</v>
      </c>
      <c r="I11" s="14">
        <v>120</v>
      </c>
      <c r="J11" s="54">
        <f t="shared" si="1"/>
        <v>0.39087947882736157</v>
      </c>
      <c r="K11" s="14">
        <v>131</v>
      </c>
      <c r="L11" s="54">
        <f t="shared" si="2"/>
        <v>0.3981762917933131</v>
      </c>
      <c r="M11" s="62">
        <f t="shared" si="3"/>
        <v>251</v>
      </c>
      <c r="N11" s="17">
        <f t="shared" si="4"/>
        <v>0.3946540880503145</v>
      </c>
    </row>
    <row r="12" spans="1:14" ht="12.75">
      <c r="A12" s="19" t="s">
        <v>16</v>
      </c>
      <c r="B12" s="19" t="s">
        <v>17</v>
      </c>
      <c r="C12" s="19" t="s">
        <v>18</v>
      </c>
      <c r="D12" s="19">
        <v>48</v>
      </c>
      <c r="E12" s="66">
        <v>335</v>
      </c>
      <c r="F12" s="66">
        <v>399</v>
      </c>
      <c r="G12" s="15">
        <f t="shared" si="0"/>
        <v>734</v>
      </c>
      <c r="H12" s="19" t="s">
        <v>16</v>
      </c>
      <c r="I12" s="14">
        <v>170</v>
      </c>
      <c r="J12" s="54">
        <f t="shared" si="1"/>
        <v>0.5074626865671642</v>
      </c>
      <c r="K12" s="14">
        <v>214</v>
      </c>
      <c r="L12" s="54">
        <f t="shared" si="2"/>
        <v>0.5363408521303258</v>
      </c>
      <c r="M12" s="62">
        <f t="shared" si="3"/>
        <v>384</v>
      </c>
      <c r="N12" s="17">
        <f t="shared" si="4"/>
        <v>0.5231607629427792</v>
      </c>
    </row>
    <row r="13" spans="1:14" ht="12.75">
      <c r="A13" s="19" t="s">
        <v>19</v>
      </c>
      <c r="B13" s="19" t="s">
        <v>17</v>
      </c>
      <c r="C13" s="19" t="s">
        <v>18</v>
      </c>
      <c r="D13" s="19">
        <v>48</v>
      </c>
      <c r="E13" s="66">
        <v>318</v>
      </c>
      <c r="F13" s="66">
        <v>363</v>
      </c>
      <c r="G13" s="15">
        <f t="shared" si="0"/>
        <v>681</v>
      </c>
      <c r="H13" s="19" t="s">
        <v>19</v>
      </c>
      <c r="I13" s="14">
        <v>176</v>
      </c>
      <c r="J13" s="54">
        <f t="shared" si="1"/>
        <v>0.5534591194968553</v>
      </c>
      <c r="K13" s="14">
        <v>186</v>
      </c>
      <c r="L13" s="54">
        <f t="shared" si="2"/>
        <v>0.512396694214876</v>
      </c>
      <c r="M13" s="62">
        <f t="shared" si="3"/>
        <v>362</v>
      </c>
      <c r="N13" s="17">
        <f t="shared" si="4"/>
        <v>0.5315712187958884</v>
      </c>
    </row>
    <row r="14" spans="1:14" ht="12.75">
      <c r="A14" s="19" t="s">
        <v>20</v>
      </c>
      <c r="B14" s="19" t="s">
        <v>17</v>
      </c>
      <c r="C14" s="19" t="s">
        <v>18</v>
      </c>
      <c r="D14" s="19">
        <v>48</v>
      </c>
      <c r="E14" s="66">
        <v>383</v>
      </c>
      <c r="F14" s="66">
        <v>409</v>
      </c>
      <c r="G14" s="15">
        <f t="shared" si="0"/>
        <v>792</v>
      </c>
      <c r="H14" s="19" t="s">
        <v>20</v>
      </c>
      <c r="I14" s="14">
        <v>214</v>
      </c>
      <c r="J14" s="54">
        <f t="shared" si="1"/>
        <v>0.5587467362924282</v>
      </c>
      <c r="K14" s="14">
        <v>235</v>
      </c>
      <c r="L14" s="54">
        <f t="shared" si="2"/>
        <v>0.5745721271393643</v>
      </c>
      <c r="M14" s="62">
        <f t="shared" si="3"/>
        <v>449</v>
      </c>
      <c r="N14" s="17">
        <f t="shared" si="4"/>
        <v>0.5669191919191919</v>
      </c>
    </row>
    <row r="15" spans="1:14" ht="12.75">
      <c r="A15" s="19" t="s">
        <v>21</v>
      </c>
      <c r="B15" s="19" t="s">
        <v>17</v>
      </c>
      <c r="C15" s="19" t="s">
        <v>18</v>
      </c>
      <c r="D15" s="19">
        <v>48</v>
      </c>
      <c r="E15" s="66">
        <v>345</v>
      </c>
      <c r="F15" s="66">
        <v>391</v>
      </c>
      <c r="G15" s="15">
        <f t="shared" si="0"/>
        <v>736</v>
      </c>
      <c r="H15" s="19" t="s">
        <v>21</v>
      </c>
      <c r="I15" s="14">
        <v>197</v>
      </c>
      <c r="J15" s="54">
        <f t="shared" si="1"/>
        <v>0.5710144927536231</v>
      </c>
      <c r="K15" s="14">
        <v>234</v>
      </c>
      <c r="L15" s="54">
        <f t="shared" si="2"/>
        <v>0.59846547314578</v>
      </c>
      <c r="M15" s="62">
        <f t="shared" si="3"/>
        <v>431</v>
      </c>
      <c r="N15" s="17">
        <f t="shared" si="4"/>
        <v>0.5855978260869565</v>
      </c>
    </row>
    <row r="16" spans="1:14" ht="12.75">
      <c r="A16" s="19" t="s">
        <v>22</v>
      </c>
      <c r="B16" s="19" t="s">
        <v>23</v>
      </c>
      <c r="C16" s="19" t="s">
        <v>24</v>
      </c>
      <c r="D16" s="19">
        <v>4</v>
      </c>
      <c r="E16" s="66">
        <v>344</v>
      </c>
      <c r="F16" s="66">
        <v>362</v>
      </c>
      <c r="G16" s="15">
        <f t="shared" si="0"/>
        <v>706</v>
      </c>
      <c r="H16" s="19" t="s">
        <v>22</v>
      </c>
      <c r="I16" s="14">
        <v>188</v>
      </c>
      <c r="J16" s="54">
        <f t="shared" si="1"/>
        <v>0.5465116279069767</v>
      </c>
      <c r="K16" s="14">
        <v>202</v>
      </c>
      <c r="L16" s="54">
        <f t="shared" si="2"/>
        <v>0.5580110497237569</v>
      </c>
      <c r="M16" s="62">
        <f t="shared" si="3"/>
        <v>390</v>
      </c>
      <c r="N16" s="17">
        <f t="shared" si="4"/>
        <v>0.5524079320113314</v>
      </c>
    </row>
    <row r="17" spans="1:14" ht="12.75">
      <c r="A17" s="19" t="s">
        <v>25</v>
      </c>
      <c r="B17" s="19" t="s">
        <v>26</v>
      </c>
      <c r="C17" s="19" t="s">
        <v>27</v>
      </c>
      <c r="D17" s="19" t="s">
        <v>28</v>
      </c>
      <c r="E17" s="66">
        <v>440</v>
      </c>
      <c r="F17" s="66">
        <v>488</v>
      </c>
      <c r="G17" s="15">
        <f t="shared" si="0"/>
        <v>928</v>
      </c>
      <c r="H17" s="19" t="s">
        <v>25</v>
      </c>
      <c r="I17" s="14">
        <v>236</v>
      </c>
      <c r="J17" s="54">
        <f t="shared" si="1"/>
        <v>0.5363636363636364</v>
      </c>
      <c r="K17" s="14">
        <v>232</v>
      </c>
      <c r="L17" s="54">
        <f t="shared" si="2"/>
        <v>0.47540983606557374</v>
      </c>
      <c r="M17" s="62">
        <f t="shared" si="3"/>
        <v>468</v>
      </c>
      <c r="N17" s="17">
        <f t="shared" si="4"/>
        <v>0.5043103448275862</v>
      </c>
    </row>
    <row r="18" spans="1:14" ht="12.75">
      <c r="A18" s="19" t="s">
        <v>29</v>
      </c>
      <c r="B18" s="19" t="s">
        <v>30</v>
      </c>
      <c r="C18" s="19" t="s">
        <v>31</v>
      </c>
      <c r="D18" s="19">
        <v>17</v>
      </c>
      <c r="E18" s="66">
        <v>385</v>
      </c>
      <c r="F18" s="66">
        <v>451</v>
      </c>
      <c r="G18" s="15">
        <f t="shared" si="0"/>
        <v>836</v>
      </c>
      <c r="H18" s="19" t="s">
        <v>29</v>
      </c>
      <c r="I18" s="14">
        <v>200</v>
      </c>
      <c r="J18" s="54">
        <f t="shared" si="1"/>
        <v>0.5194805194805194</v>
      </c>
      <c r="K18" s="14">
        <v>242</v>
      </c>
      <c r="L18" s="54">
        <f t="shared" si="2"/>
        <v>0.5365853658536586</v>
      </c>
      <c r="M18" s="62">
        <f t="shared" si="3"/>
        <v>442</v>
      </c>
      <c r="N18" s="17">
        <f t="shared" si="4"/>
        <v>0.5287081339712919</v>
      </c>
    </row>
    <row r="19" spans="1:14" ht="12.75">
      <c r="A19" s="19" t="s">
        <v>32</v>
      </c>
      <c r="B19" s="19" t="s">
        <v>30</v>
      </c>
      <c r="C19" s="19" t="s">
        <v>31</v>
      </c>
      <c r="D19" s="19">
        <v>17</v>
      </c>
      <c r="E19" s="66">
        <v>351</v>
      </c>
      <c r="F19" s="66">
        <v>465</v>
      </c>
      <c r="G19" s="15">
        <f t="shared" si="0"/>
        <v>816</v>
      </c>
      <c r="H19" s="19" t="s">
        <v>32</v>
      </c>
      <c r="I19" s="14">
        <v>172</v>
      </c>
      <c r="J19" s="54">
        <f t="shared" si="1"/>
        <v>0.49002849002849</v>
      </c>
      <c r="K19" s="14">
        <v>226</v>
      </c>
      <c r="L19" s="54">
        <f t="shared" si="2"/>
        <v>0.4860215053763441</v>
      </c>
      <c r="M19" s="62">
        <f t="shared" si="3"/>
        <v>398</v>
      </c>
      <c r="N19" s="17">
        <f t="shared" si="4"/>
        <v>0.4877450980392157</v>
      </c>
    </row>
    <row r="20" spans="1:14" ht="12.75">
      <c r="A20" s="19" t="s">
        <v>33</v>
      </c>
      <c r="B20" s="19" t="s">
        <v>30</v>
      </c>
      <c r="C20" s="19" t="s">
        <v>31</v>
      </c>
      <c r="D20" s="19">
        <v>17</v>
      </c>
      <c r="E20" s="66">
        <v>397</v>
      </c>
      <c r="F20" s="66">
        <v>465</v>
      </c>
      <c r="G20" s="15">
        <f t="shared" si="0"/>
        <v>862</v>
      </c>
      <c r="H20" s="19" t="s">
        <v>33</v>
      </c>
      <c r="I20" s="14">
        <v>186</v>
      </c>
      <c r="J20" s="54">
        <f t="shared" si="1"/>
        <v>0.46851385390428213</v>
      </c>
      <c r="K20" s="14">
        <v>207</v>
      </c>
      <c r="L20" s="54">
        <f t="shared" si="2"/>
        <v>0.44516129032258067</v>
      </c>
      <c r="M20" s="62">
        <f t="shared" si="3"/>
        <v>393</v>
      </c>
      <c r="N20" s="17">
        <f t="shared" si="4"/>
        <v>0.45591647331786544</v>
      </c>
    </row>
    <row r="21" spans="1:14" ht="12.75">
      <c r="A21" s="19" t="s">
        <v>34</v>
      </c>
      <c r="B21" s="19" t="s">
        <v>35</v>
      </c>
      <c r="C21" s="19" t="s">
        <v>36</v>
      </c>
      <c r="D21" s="19">
        <v>6</v>
      </c>
      <c r="E21" s="66">
        <v>298</v>
      </c>
      <c r="F21" s="66">
        <v>426</v>
      </c>
      <c r="G21" s="15">
        <f t="shared" si="0"/>
        <v>724</v>
      </c>
      <c r="H21" s="19" t="s">
        <v>34</v>
      </c>
      <c r="I21" s="14">
        <v>143</v>
      </c>
      <c r="J21" s="54">
        <f t="shared" si="1"/>
        <v>0.4798657718120805</v>
      </c>
      <c r="K21" s="14">
        <v>193</v>
      </c>
      <c r="L21" s="54">
        <f t="shared" si="2"/>
        <v>0.45305164319248825</v>
      </c>
      <c r="M21" s="62">
        <f t="shared" si="3"/>
        <v>336</v>
      </c>
      <c r="N21" s="17">
        <f t="shared" si="4"/>
        <v>0.46408839779005523</v>
      </c>
    </row>
    <row r="22" spans="1:14" ht="12.75">
      <c r="A22" s="19" t="s">
        <v>37</v>
      </c>
      <c r="B22" s="19" t="s">
        <v>35</v>
      </c>
      <c r="C22" s="19" t="s">
        <v>36</v>
      </c>
      <c r="D22" s="19" t="s">
        <v>38</v>
      </c>
      <c r="E22" s="66">
        <v>353</v>
      </c>
      <c r="F22" s="66">
        <v>450</v>
      </c>
      <c r="G22" s="15">
        <f t="shared" si="0"/>
        <v>803</v>
      </c>
      <c r="H22" s="19" t="s">
        <v>37</v>
      </c>
      <c r="I22" s="14">
        <v>201</v>
      </c>
      <c r="J22" s="54">
        <f t="shared" si="1"/>
        <v>0.5694050991501416</v>
      </c>
      <c r="K22" s="14">
        <v>237</v>
      </c>
      <c r="L22" s="54">
        <f t="shared" si="2"/>
        <v>0.5266666666666666</v>
      </c>
      <c r="M22" s="62">
        <f t="shared" si="3"/>
        <v>438</v>
      </c>
      <c r="N22" s="17">
        <f t="shared" si="4"/>
        <v>0.5454545454545454</v>
      </c>
    </row>
    <row r="23" spans="1:14" ht="12.75">
      <c r="A23" s="19" t="s">
        <v>15</v>
      </c>
      <c r="B23" s="19" t="s">
        <v>35</v>
      </c>
      <c r="C23" s="19" t="s">
        <v>36</v>
      </c>
      <c r="D23" s="19" t="s">
        <v>38</v>
      </c>
      <c r="E23" s="66">
        <v>324</v>
      </c>
      <c r="F23" s="66">
        <v>385</v>
      </c>
      <c r="G23" s="15">
        <f t="shared" si="0"/>
        <v>709</v>
      </c>
      <c r="H23" s="19" t="s">
        <v>15</v>
      </c>
      <c r="I23" s="14">
        <v>164</v>
      </c>
      <c r="J23" s="54">
        <f t="shared" si="1"/>
        <v>0.5061728395061729</v>
      </c>
      <c r="K23" s="14">
        <v>205</v>
      </c>
      <c r="L23" s="54">
        <f t="shared" si="2"/>
        <v>0.5324675324675324</v>
      </c>
      <c r="M23" s="62">
        <f t="shared" si="3"/>
        <v>369</v>
      </c>
      <c r="N23" s="17">
        <f t="shared" si="4"/>
        <v>0.5204513399153737</v>
      </c>
    </row>
    <row r="24" spans="1:14" ht="12.75">
      <c r="A24" s="19" t="s">
        <v>39</v>
      </c>
      <c r="B24" s="19" t="s">
        <v>35</v>
      </c>
      <c r="C24" s="19" t="s">
        <v>36</v>
      </c>
      <c r="D24" s="19">
        <v>5</v>
      </c>
      <c r="E24" s="66">
        <v>322</v>
      </c>
      <c r="F24" s="66">
        <v>413</v>
      </c>
      <c r="G24" s="15">
        <f t="shared" si="0"/>
        <v>735</v>
      </c>
      <c r="H24" s="19" t="s">
        <v>39</v>
      </c>
      <c r="I24" s="14">
        <v>187</v>
      </c>
      <c r="J24" s="54">
        <f t="shared" si="1"/>
        <v>0.5807453416149069</v>
      </c>
      <c r="K24" s="14">
        <v>228</v>
      </c>
      <c r="L24" s="54">
        <f t="shared" si="2"/>
        <v>0.5520581113801453</v>
      </c>
      <c r="M24" s="62">
        <f t="shared" si="3"/>
        <v>415</v>
      </c>
      <c r="N24" s="17">
        <f t="shared" si="4"/>
        <v>0.564625850340136</v>
      </c>
    </row>
    <row r="25" spans="1:14" ht="12.75">
      <c r="A25" s="19" t="s">
        <v>40</v>
      </c>
      <c r="B25" s="19" t="s">
        <v>35</v>
      </c>
      <c r="C25" s="19" t="s">
        <v>36</v>
      </c>
      <c r="D25" s="19">
        <v>5</v>
      </c>
      <c r="E25" s="66">
        <v>310</v>
      </c>
      <c r="F25" s="66">
        <v>372</v>
      </c>
      <c r="G25" s="15">
        <f t="shared" si="0"/>
        <v>682</v>
      </c>
      <c r="H25" s="19" t="s">
        <v>40</v>
      </c>
      <c r="I25" s="14">
        <v>158</v>
      </c>
      <c r="J25" s="54">
        <f t="shared" si="1"/>
        <v>0.5096774193548387</v>
      </c>
      <c r="K25" s="14">
        <v>205</v>
      </c>
      <c r="L25" s="54">
        <f t="shared" si="2"/>
        <v>0.5510752688172043</v>
      </c>
      <c r="M25" s="62">
        <f t="shared" si="3"/>
        <v>363</v>
      </c>
      <c r="N25" s="17">
        <f t="shared" si="4"/>
        <v>0.532258064516129</v>
      </c>
    </row>
    <row r="26" spans="1:14" ht="12.75">
      <c r="A26" s="19" t="s">
        <v>41</v>
      </c>
      <c r="B26" s="19" t="s">
        <v>100</v>
      </c>
      <c r="C26" s="19" t="s">
        <v>42</v>
      </c>
      <c r="D26" s="19">
        <v>33</v>
      </c>
      <c r="E26" s="66">
        <v>329</v>
      </c>
      <c r="F26" s="66">
        <v>364</v>
      </c>
      <c r="G26" s="15">
        <f t="shared" si="0"/>
        <v>693</v>
      </c>
      <c r="H26" s="19" t="s">
        <v>41</v>
      </c>
      <c r="I26" s="14">
        <v>195</v>
      </c>
      <c r="J26" s="54">
        <f t="shared" si="1"/>
        <v>0.5927051671732523</v>
      </c>
      <c r="K26" s="14">
        <v>217</v>
      </c>
      <c r="L26" s="54">
        <f t="shared" si="2"/>
        <v>0.5961538461538461</v>
      </c>
      <c r="M26" s="62">
        <f t="shared" si="3"/>
        <v>412</v>
      </c>
      <c r="N26" s="17">
        <f t="shared" si="4"/>
        <v>0.5945165945165946</v>
      </c>
    </row>
    <row r="27" spans="1:14" ht="12.75">
      <c r="A27" s="19" t="s">
        <v>43</v>
      </c>
      <c r="B27" s="19" t="s">
        <v>100</v>
      </c>
      <c r="C27" s="19" t="s">
        <v>42</v>
      </c>
      <c r="D27" s="19">
        <v>33</v>
      </c>
      <c r="E27" s="66">
        <v>344</v>
      </c>
      <c r="F27" s="66">
        <v>389</v>
      </c>
      <c r="G27" s="15">
        <f t="shared" si="0"/>
        <v>733</v>
      </c>
      <c r="H27" s="19" t="s">
        <v>43</v>
      </c>
      <c r="I27" s="14">
        <v>181</v>
      </c>
      <c r="J27" s="54">
        <f t="shared" si="1"/>
        <v>0.5261627906976745</v>
      </c>
      <c r="K27" s="14">
        <v>210</v>
      </c>
      <c r="L27" s="54">
        <f t="shared" si="2"/>
        <v>0.5398457583547558</v>
      </c>
      <c r="M27" s="62">
        <f t="shared" si="3"/>
        <v>391</v>
      </c>
      <c r="N27" s="17">
        <f t="shared" si="4"/>
        <v>0.5334242837653479</v>
      </c>
    </row>
    <row r="28" spans="1:14" ht="12.75">
      <c r="A28" s="19" t="s">
        <v>44</v>
      </c>
      <c r="B28" s="19" t="s">
        <v>45</v>
      </c>
      <c r="C28" s="19" t="s">
        <v>46</v>
      </c>
      <c r="D28" s="19"/>
      <c r="E28" s="66">
        <v>388</v>
      </c>
      <c r="F28" s="66">
        <v>434</v>
      </c>
      <c r="G28" s="15">
        <f t="shared" si="0"/>
        <v>822</v>
      </c>
      <c r="H28" s="19" t="s">
        <v>44</v>
      </c>
      <c r="I28" s="14">
        <v>218</v>
      </c>
      <c r="J28" s="54">
        <f t="shared" si="1"/>
        <v>0.5618556701030928</v>
      </c>
      <c r="K28" s="14">
        <v>249</v>
      </c>
      <c r="L28" s="54">
        <f t="shared" si="2"/>
        <v>0.5737327188940092</v>
      </c>
      <c r="M28" s="62">
        <f t="shared" si="3"/>
        <v>467</v>
      </c>
      <c r="N28" s="17">
        <f t="shared" si="4"/>
        <v>0.5681265206812652</v>
      </c>
    </row>
    <row r="29" spans="1:14" ht="12.75">
      <c r="A29" s="19" t="s">
        <v>47</v>
      </c>
      <c r="B29" s="19" t="s">
        <v>45</v>
      </c>
      <c r="C29" s="19" t="s">
        <v>46</v>
      </c>
      <c r="D29" s="19"/>
      <c r="E29" s="66">
        <v>411</v>
      </c>
      <c r="F29" s="66">
        <v>429</v>
      </c>
      <c r="G29" s="15">
        <f t="shared" si="0"/>
        <v>840</v>
      </c>
      <c r="H29" s="19" t="s">
        <v>47</v>
      </c>
      <c r="I29" s="14">
        <v>217</v>
      </c>
      <c r="J29" s="54">
        <f t="shared" si="1"/>
        <v>0.5279805352798054</v>
      </c>
      <c r="K29" s="14">
        <v>231</v>
      </c>
      <c r="L29" s="54">
        <f t="shared" si="2"/>
        <v>0.5384615384615384</v>
      </c>
      <c r="M29" s="62">
        <f t="shared" si="3"/>
        <v>448</v>
      </c>
      <c r="N29" s="17">
        <f t="shared" si="4"/>
        <v>0.5333333333333333</v>
      </c>
    </row>
    <row r="30" spans="1:14" ht="12.75">
      <c r="A30" s="19" t="s">
        <v>48</v>
      </c>
      <c r="B30" s="19" t="s">
        <v>45</v>
      </c>
      <c r="C30" s="19" t="s">
        <v>46</v>
      </c>
      <c r="D30" s="19"/>
      <c r="E30" s="66">
        <v>311</v>
      </c>
      <c r="F30" s="66">
        <v>338</v>
      </c>
      <c r="G30" s="15">
        <f t="shared" si="0"/>
        <v>649</v>
      </c>
      <c r="H30" s="19" t="s">
        <v>48</v>
      </c>
      <c r="I30" s="14">
        <v>186</v>
      </c>
      <c r="J30" s="54">
        <f t="shared" si="1"/>
        <v>0.5980707395498392</v>
      </c>
      <c r="K30" s="14">
        <v>194</v>
      </c>
      <c r="L30" s="54">
        <f t="shared" si="2"/>
        <v>0.5739644970414202</v>
      </c>
      <c r="M30" s="62">
        <f t="shared" si="3"/>
        <v>380</v>
      </c>
      <c r="N30" s="17">
        <f t="shared" si="4"/>
        <v>0.5855161787365177</v>
      </c>
    </row>
    <row r="31" spans="1:14" ht="12.75">
      <c r="A31" s="19" t="s">
        <v>49</v>
      </c>
      <c r="B31" s="19" t="s">
        <v>45</v>
      </c>
      <c r="C31" s="19" t="s">
        <v>46</v>
      </c>
      <c r="D31" s="19"/>
      <c r="E31" s="66">
        <v>327</v>
      </c>
      <c r="F31" s="66">
        <v>369</v>
      </c>
      <c r="G31" s="15">
        <f t="shared" si="0"/>
        <v>696</v>
      </c>
      <c r="H31" s="19" t="s">
        <v>49</v>
      </c>
      <c r="I31" s="14">
        <v>187</v>
      </c>
      <c r="J31" s="54">
        <f t="shared" si="1"/>
        <v>0.5718654434250765</v>
      </c>
      <c r="K31" s="14">
        <v>218</v>
      </c>
      <c r="L31" s="54">
        <f t="shared" si="2"/>
        <v>0.5907859078590786</v>
      </c>
      <c r="M31" s="62">
        <f t="shared" si="3"/>
        <v>405</v>
      </c>
      <c r="N31" s="17">
        <f t="shared" si="4"/>
        <v>0.5818965517241379</v>
      </c>
    </row>
    <row r="32" spans="1:14" ht="12.75">
      <c r="A32" s="19" t="s">
        <v>50</v>
      </c>
      <c r="B32" s="19" t="s">
        <v>51</v>
      </c>
      <c r="C32" s="19" t="s">
        <v>52</v>
      </c>
      <c r="D32" s="19"/>
      <c r="E32" s="66">
        <v>444</v>
      </c>
      <c r="F32" s="66">
        <v>505</v>
      </c>
      <c r="G32" s="15">
        <f t="shared" si="0"/>
        <v>949</v>
      </c>
      <c r="H32" s="19" t="s">
        <v>50</v>
      </c>
      <c r="I32" s="14">
        <v>255</v>
      </c>
      <c r="J32" s="54">
        <f t="shared" si="1"/>
        <v>0.5743243243243243</v>
      </c>
      <c r="K32" s="14">
        <v>286</v>
      </c>
      <c r="L32" s="54">
        <f t="shared" si="2"/>
        <v>0.5663366336633663</v>
      </c>
      <c r="M32" s="62">
        <f t="shared" si="3"/>
        <v>541</v>
      </c>
      <c r="N32" s="17">
        <f t="shared" si="4"/>
        <v>0.5700737618545838</v>
      </c>
    </row>
    <row r="33" spans="1:14" ht="12.75">
      <c r="A33" s="19" t="s">
        <v>53</v>
      </c>
      <c r="B33" s="19" t="s">
        <v>51</v>
      </c>
      <c r="C33" s="19" t="s">
        <v>52</v>
      </c>
      <c r="D33" s="19"/>
      <c r="E33" s="66">
        <v>419</v>
      </c>
      <c r="F33" s="66">
        <v>498</v>
      </c>
      <c r="G33" s="15">
        <f t="shared" si="0"/>
        <v>917</v>
      </c>
      <c r="H33" s="19" t="s">
        <v>53</v>
      </c>
      <c r="I33" s="14">
        <v>213</v>
      </c>
      <c r="J33" s="54">
        <f t="shared" si="1"/>
        <v>0.5083532219570406</v>
      </c>
      <c r="K33" s="14">
        <v>249</v>
      </c>
      <c r="L33" s="54">
        <f t="shared" si="2"/>
        <v>0.5</v>
      </c>
      <c r="M33" s="62">
        <f t="shared" si="3"/>
        <v>462</v>
      </c>
      <c r="N33" s="17">
        <f t="shared" si="4"/>
        <v>0.5038167938931297</v>
      </c>
    </row>
    <row r="34" spans="1:14" ht="12.75">
      <c r="A34" s="19" t="s">
        <v>54</v>
      </c>
      <c r="B34" s="19" t="s">
        <v>51</v>
      </c>
      <c r="C34" s="19" t="s">
        <v>52</v>
      </c>
      <c r="D34" s="19"/>
      <c r="E34" s="66">
        <v>408</v>
      </c>
      <c r="F34" s="66">
        <v>469</v>
      </c>
      <c r="G34" s="15">
        <f t="shared" si="0"/>
        <v>877</v>
      </c>
      <c r="H34" s="19" t="s">
        <v>54</v>
      </c>
      <c r="I34" s="14">
        <v>211</v>
      </c>
      <c r="J34" s="54">
        <f t="shared" si="1"/>
        <v>0.5171568627450981</v>
      </c>
      <c r="K34" s="14">
        <v>230</v>
      </c>
      <c r="L34" s="54">
        <f t="shared" si="2"/>
        <v>0.4904051172707889</v>
      </c>
      <c r="M34" s="62">
        <f t="shared" si="3"/>
        <v>441</v>
      </c>
      <c r="N34" s="17">
        <f t="shared" si="4"/>
        <v>0.5028506271379704</v>
      </c>
    </row>
    <row r="35" spans="1:14" ht="12.75">
      <c r="A35" s="19" t="s">
        <v>55</v>
      </c>
      <c r="B35" s="19" t="s">
        <v>104</v>
      </c>
      <c r="C35" s="19" t="s">
        <v>105</v>
      </c>
      <c r="D35" s="19">
        <v>43</v>
      </c>
      <c r="E35" s="66">
        <v>352</v>
      </c>
      <c r="F35" s="66">
        <v>357</v>
      </c>
      <c r="G35" s="15">
        <f t="shared" si="0"/>
        <v>709</v>
      </c>
      <c r="H35" s="19" t="s">
        <v>55</v>
      </c>
      <c r="I35" s="14">
        <v>197</v>
      </c>
      <c r="J35" s="54">
        <f t="shared" si="1"/>
        <v>0.5596590909090909</v>
      </c>
      <c r="K35" s="14">
        <v>196</v>
      </c>
      <c r="L35" s="54">
        <f t="shared" si="2"/>
        <v>0.5490196078431373</v>
      </c>
      <c r="M35" s="62">
        <f t="shared" si="3"/>
        <v>393</v>
      </c>
      <c r="N35" s="17">
        <f t="shared" si="4"/>
        <v>0.5543018335684062</v>
      </c>
    </row>
    <row r="36" spans="1:14" ht="12.75">
      <c r="A36" s="19" t="s">
        <v>56</v>
      </c>
      <c r="B36" s="19" t="s">
        <v>104</v>
      </c>
      <c r="C36" s="19" t="s">
        <v>105</v>
      </c>
      <c r="D36" s="19">
        <v>43</v>
      </c>
      <c r="E36" s="66">
        <v>306</v>
      </c>
      <c r="F36" s="66">
        <v>335</v>
      </c>
      <c r="G36" s="15">
        <f t="shared" si="0"/>
        <v>641</v>
      </c>
      <c r="H36" s="19" t="s">
        <v>56</v>
      </c>
      <c r="I36" s="14">
        <v>134</v>
      </c>
      <c r="J36" s="54">
        <f t="shared" si="1"/>
        <v>0.43790849673202614</v>
      </c>
      <c r="K36" s="14">
        <v>153</v>
      </c>
      <c r="L36" s="54">
        <f t="shared" si="2"/>
        <v>0.45671641791044776</v>
      </c>
      <c r="M36" s="62">
        <f t="shared" si="3"/>
        <v>287</v>
      </c>
      <c r="N36" s="17">
        <f t="shared" si="4"/>
        <v>0.44773790951638065</v>
      </c>
    </row>
    <row r="37" spans="1:14" ht="12.75">
      <c r="A37" s="19" t="s">
        <v>57</v>
      </c>
      <c r="B37" s="19" t="s">
        <v>58</v>
      </c>
      <c r="C37" s="19" t="s">
        <v>59</v>
      </c>
      <c r="D37" s="19" t="s">
        <v>10</v>
      </c>
      <c r="E37" s="66">
        <v>297</v>
      </c>
      <c r="F37" s="66">
        <v>358</v>
      </c>
      <c r="G37" s="15">
        <f t="shared" si="0"/>
        <v>655</v>
      </c>
      <c r="H37" s="19" t="s">
        <v>57</v>
      </c>
      <c r="I37" s="14">
        <v>159</v>
      </c>
      <c r="J37" s="54">
        <f t="shared" si="1"/>
        <v>0.5353535353535354</v>
      </c>
      <c r="K37" s="14">
        <v>188</v>
      </c>
      <c r="L37" s="54">
        <f t="shared" si="2"/>
        <v>0.5251396648044693</v>
      </c>
      <c r="M37" s="62">
        <f t="shared" si="3"/>
        <v>347</v>
      </c>
      <c r="N37" s="17">
        <f t="shared" si="4"/>
        <v>0.5297709923664122</v>
      </c>
    </row>
    <row r="38" spans="1:14" ht="12.75">
      <c r="A38" s="19" t="s">
        <v>60</v>
      </c>
      <c r="B38" s="19" t="s">
        <v>58</v>
      </c>
      <c r="C38" s="19" t="s">
        <v>59</v>
      </c>
      <c r="D38" s="19" t="s">
        <v>10</v>
      </c>
      <c r="E38" s="66">
        <v>350</v>
      </c>
      <c r="F38" s="66">
        <v>385</v>
      </c>
      <c r="G38" s="15">
        <f t="shared" si="0"/>
        <v>735</v>
      </c>
      <c r="H38" s="19" t="s">
        <v>60</v>
      </c>
      <c r="I38" s="14">
        <v>176</v>
      </c>
      <c r="J38" s="54">
        <f t="shared" si="1"/>
        <v>0.5028571428571429</v>
      </c>
      <c r="K38" s="14">
        <v>200</v>
      </c>
      <c r="L38" s="54">
        <f t="shared" si="2"/>
        <v>0.5194805194805194</v>
      </c>
      <c r="M38" s="62">
        <f t="shared" si="3"/>
        <v>376</v>
      </c>
      <c r="N38" s="17">
        <f t="shared" si="4"/>
        <v>0.5115646258503401</v>
      </c>
    </row>
    <row r="39" spans="1:14" ht="12.75">
      <c r="A39" s="19" t="s">
        <v>61</v>
      </c>
      <c r="B39" s="19" t="s">
        <v>58</v>
      </c>
      <c r="C39" s="19" t="s">
        <v>59</v>
      </c>
      <c r="D39" s="19" t="s">
        <v>10</v>
      </c>
      <c r="E39" s="66">
        <v>390</v>
      </c>
      <c r="F39" s="66">
        <v>368</v>
      </c>
      <c r="G39" s="15">
        <f t="shared" si="0"/>
        <v>758</v>
      </c>
      <c r="H39" s="19" t="s">
        <v>61</v>
      </c>
      <c r="I39" s="14">
        <v>195</v>
      </c>
      <c r="J39" s="54">
        <f t="shared" si="1"/>
        <v>0.5</v>
      </c>
      <c r="K39" s="14">
        <v>191</v>
      </c>
      <c r="L39" s="54">
        <f t="shared" si="2"/>
        <v>0.5190217391304348</v>
      </c>
      <c r="M39" s="62">
        <f t="shared" si="3"/>
        <v>386</v>
      </c>
      <c r="N39" s="17">
        <f t="shared" si="4"/>
        <v>0.5092348284960422</v>
      </c>
    </row>
    <row r="40" spans="1:14" ht="12.75">
      <c r="A40" s="19" t="s">
        <v>62</v>
      </c>
      <c r="B40" s="19" t="s">
        <v>63</v>
      </c>
      <c r="C40" s="19" t="s">
        <v>64</v>
      </c>
      <c r="D40" s="19"/>
      <c r="E40" s="66">
        <v>278</v>
      </c>
      <c r="F40" s="66">
        <v>344</v>
      </c>
      <c r="G40" s="15">
        <f t="shared" si="0"/>
        <v>622</v>
      </c>
      <c r="H40" s="19" t="s">
        <v>62</v>
      </c>
      <c r="I40" s="14">
        <v>158</v>
      </c>
      <c r="J40" s="54">
        <f t="shared" si="1"/>
        <v>0.5683453237410072</v>
      </c>
      <c r="K40" s="14">
        <v>179</v>
      </c>
      <c r="L40" s="54">
        <f t="shared" si="2"/>
        <v>0.5203488372093024</v>
      </c>
      <c r="M40" s="62">
        <f t="shared" si="3"/>
        <v>337</v>
      </c>
      <c r="N40" s="17">
        <f t="shared" si="4"/>
        <v>0.5418006430868167</v>
      </c>
    </row>
    <row r="41" spans="1:14" ht="12.75">
      <c r="A41" s="19" t="s">
        <v>65</v>
      </c>
      <c r="B41" s="19" t="s">
        <v>63</v>
      </c>
      <c r="C41" s="19" t="s">
        <v>64</v>
      </c>
      <c r="D41" s="19"/>
      <c r="E41" s="66">
        <v>341</v>
      </c>
      <c r="F41" s="66">
        <v>408</v>
      </c>
      <c r="G41" s="15">
        <f aca="true" t="shared" si="5" ref="G41:G57">SUM(E41:F41)</f>
        <v>749</v>
      </c>
      <c r="H41" s="19" t="s">
        <v>65</v>
      </c>
      <c r="I41" s="14">
        <v>180</v>
      </c>
      <c r="J41" s="54">
        <f aca="true" t="shared" si="6" ref="J41:J58">(I41/E41)</f>
        <v>0.5278592375366569</v>
      </c>
      <c r="K41" s="14">
        <v>230</v>
      </c>
      <c r="L41" s="54">
        <f aca="true" t="shared" si="7" ref="L41:L58">(K41/F41)</f>
        <v>0.5637254901960784</v>
      </c>
      <c r="M41" s="62">
        <f aca="true" t="shared" si="8" ref="M41:M57">SUM(I41+K41)</f>
        <v>410</v>
      </c>
      <c r="N41" s="17">
        <f aca="true" t="shared" si="9" ref="N41:N58">(M41/G41)</f>
        <v>0.5473965287049399</v>
      </c>
    </row>
    <row r="42" spans="1:14" ht="12.75">
      <c r="A42" s="19" t="s">
        <v>66</v>
      </c>
      <c r="B42" s="19" t="s">
        <v>63</v>
      </c>
      <c r="C42" s="19" t="s">
        <v>64</v>
      </c>
      <c r="D42" s="19"/>
      <c r="E42" s="66">
        <v>329</v>
      </c>
      <c r="F42" s="66">
        <v>400</v>
      </c>
      <c r="G42" s="15">
        <f t="shared" si="5"/>
        <v>729</v>
      </c>
      <c r="H42" s="19" t="s">
        <v>66</v>
      </c>
      <c r="I42" s="14">
        <v>183</v>
      </c>
      <c r="J42" s="54">
        <f t="shared" si="6"/>
        <v>0.5562310030395137</v>
      </c>
      <c r="K42" s="14">
        <v>203</v>
      </c>
      <c r="L42" s="54">
        <f t="shared" si="7"/>
        <v>0.5075</v>
      </c>
      <c r="M42" s="62">
        <f t="shared" si="8"/>
        <v>386</v>
      </c>
      <c r="N42" s="17">
        <f t="shared" si="9"/>
        <v>0.5294924554183813</v>
      </c>
    </row>
    <row r="43" spans="1:14" ht="12.75">
      <c r="A43" s="19" t="s">
        <v>67</v>
      </c>
      <c r="B43" s="19" t="s">
        <v>101</v>
      </c>
      <c r="C43" s="19" t="s">
        <v>102</v>
      </c>
      <c r="D43" s="19">
        <v>21</v>
      </c>
      <c r="E43" s="66">
        <v>0</v>
      </c>
      <c r="F43" s="66">
        <v>0</v>
      </c>
      <c r="G43" s="15">
        <f t="shared" si="5"/>
        <v>0</v>
      </c>
      <c r="H43" s="19" t="s">
        <v>67</v>
      </c>
      <c r="I43" s="14">
        <v>25</v>
      </c>
      <c r="J43" s="54" t="e">
        <f t="shared" si="6"/>
        <v>#DIV/0!</v>
      </c>
      <c r="K43" s="14">
        <v>23</v>
      </c>
      <c r="L43" s="54" t="e">
        <f t="shared" si="7"/>
        <v>#DIV/0!</v>
      </c>
      <c r="M43" s="62">
        <f t="shared" si="8"/>
        <v>48</v>
      </c>
      <c r="N43" s="17" t="e">
        <f t="shared" si="9"/>
        <v>#DIV/0!</v>
      </c>
    </row>
    <row r="44" spans="1:14" ht="12.75">
      <c r="A44" s="19" t="s">
        <v>68</v>
      </c>
      <c r="B44" s="19" t="s">
        <v>69</v>
      </c>
      <c r="C44" s="19" t="s">
        <v>70</v>
      </c>
      <c r="D44" s="19" t="s">
        <v>71</v>
      </c>
      <c r="E44" s="66">
        <v>563</v>
      </c>
      <c r="F44" s="66">
        <v>551</v>
      </c>
      <c r="G44" s="15">
        <f t="shared" si="5"/>
        <v>1114</v>
      </c>
      <c r="H44" s="19" t="s">
        <v>68</v>
      </c>
      <c r="I44" s="14">
        <v>320</v>
      </c>
      <c r="J44" s="54">
        <f t="shared" si="6"/>
        <v>0.5683836589698046</v>
      </c>
      <c r="K44" s="14">
        <v>330</v>
      </c>
      <c r="L44" s="54">
        <f t="shared" si="7"/>
        <v>0.5989110707803993</v>
      </c>
      <c r="M44" s="62">
        <f t="shared" si="8"/>
        <v>650</v>
      </c>
      <c r="N44" s="17">
        <f t="shared" si="9"/>
        <v>0.5834829443447038</v>
      </c>
    </row>
    <row r="45" spans="1:14" ht="12.75">
      <c r="A45" s="19" t="s">
        <v>72</v>
      </c>
      <c r="B45" s="19" t="s">
        <v>69</v>
      </c>
      <c r="C45" s="19" t="s">
        <v>70</v>
      </c>
      <c r="D45" s="19" t="s">
        <v>71</v>
      </c>
      <c r="E45" s="66">
        <v>383</v>
      </c>
      <c r="F45" s="66">
        <v>456</v>
      </c>
      <c r="G45" s="15">
        <f t="shared" si="5"/>
        <v>839</v>
      </c>
      <c r="H45" s="19" t="s">
        <v>72</v>
      </c>
      <c r="I45" s="14">
        <v>229</v>
      </c>
      <c r="J45" s="54">
        <f t="shared" si="6"/>
        <v>0.597911227154047</v>
      </c>
      <c r="K45" s="14">
        <v>254</v>
      </c>
      <c r="L45" s="54">
        <f t="shared" si="7"/>
        <v>0.5570175438596491</v>
      </c>
      <c r="M45" s="62">
        <f t="shared" si="8"/>
        <v>483</v>
      </c>
      <c r="N45" s="17">
        <f t="shared" si="9"/>
        <v>0.5756853396901073</v>
      </c>
    </row>
    <row r="46" spans="1:14" ht="12.75">
      <c r="A46" s="19" t="s">
        <v>73</v>
      </c>
      <c r="B46" s="19" t="s">
        <v>69</v>
      </c>
      <c r="C46" s="19" t="s">
        <v>70</v>
      </c>
      <c r="D46" s="19" t="s">
        <v>71</v>
      </c>
      <c r="E46" s="66">
        <v>361</v>
      </c>
      <c r="F46" s="66">
        <v>421</v>
      </c>
      <c r="G46" s="15">
        <f t="shared" si="5"/>
        <v>782</v>
      </c>
      <c r="H46" s="19" t="s">
        <v>73</v>
      </c>
      <c r="I46" s="14">
        <v>204</v>
      </c>
      <c r="J46" s="54">
        <f t="shared" si="6"/>
        <v>0.5650969529085873</v>
      </c>
      <c r="K46" s="14">
        <v>217</v>
      </c>
      <c r="L46" s="54">
        <f t="shared" si="7"/>
        <v>0.5154394299287411</v>
      </c>
      <c r="M46" s="62">
        <f t="shared" si="8"/>
        <v>421</v>
      </c>
      <c r="N46" s="17">
        <f t="shared" si="9"/>
        <v>0.5383631713554987</v>
      </c>
    </row>
    <row r="47" spans="1:14" ht="12.75">
      <c r="A47" s="19" t="s">
        <v>74</v>
      </c>
      <c r="B47" s="19" t="s">
        <v>69</v>
      </c>
      <c r="C47" s="19" t="s">
        <v>70</v>
      </c>
      <c r="D47" s="19" t="s">
        <v>71</v>
      </c>
      <c r="E47" s="66">
        <v>310</v>
      </c>
      <c r="F47" s="66">
        <v>328</v>
      </c>
      <c r="G47" s="15">
        <f t="shared" si="5"/>
        <v>638</v>
      </c>
      <c r="H47" s="19" t="s">
        <v>74</v>
      </c>
      <c r="I47" s="14">
        <v>177</v>
      </c>
      <c r="J47" s="54">
        <f t="shared" si="6"/>
        <v>0.5709677419354838</v>
      </c>
      <c r="K47" s="14">
        <v>162</v>
      </c>
      <c r="L47" s="54">
        <f t="shared" si="7"/>
        <v>0.49390243902439024</v>
      </c>
      <c r="M47" s="62">
        <f t="shared" si="8"/>
        <v>339</v>
      </c>
      <c r="N47" s="17">
        <f t="shared" si="9"/>
        <v>0.5313479623824452</v>
      </c>
    </row>
    <row r="48" spans="1:14" ht="12.75">
      <c r="A48" s="19" t="s">
        <v>75</v>
      </c>
      <c r="B48" s="19" t="s">
        <v>76</v>
      </c>
      <c r="C48" s="19" t="s">
        <v>77</v>
      </c>
      <c r="D48" s="19" t="s">
        <v>10</v>
      </c>
      <c r="E48" s="66">
        <v>353</v>
      </c>
      <c r="F48" s="66">
        <v>374</v>
      </c>
      <c r="G48" s="15">
        <f t="shared" si="5"/>
        <v>727</v>
      </c>
      <c r="H48" s="19" t="s">
        <v>75</v>
      </c>
      <c r="I48" s="14">
        <v>230</v>
      </c>
      <c r="J48" s="54">
        <f t="shared" si="6"/>
        <v>0.6515580736543909</v>
      </c>
      <c r="K48" s="14">
        <v>229</v>
      </c>
      <c r="L48" s="54">
        <f t="shared" si="7"/>
        <v>0.6122994652406417</v>
      </c>
      <c r="M48" s="62">
        <f t="shared" si="8"/>
        <v>459</v>
      </c>
      <c r="N48" s="17">
        <f t="shared" si="9"/>
        <v>0.6313617606602476</v>
      </c>
    </row>
    <row r="49" spans="1:14" ht="12.75">
      <c r="A49" s="19" t="s">
        <v>78</v>
      </c>
      <c r="B49" s="19" t="s">
        <v>76</v>
      </c>
      <c r="C49" s="19" t="s">
        <v>77</v>
      </c>
      <c r="D49" s="19" t="s">
        <v>10</v>
      </c>
      <c r="E49" s="66">
        <v>342</v>
      </c>
      <c r="F49" s="66">
        <v>355</v>
      </c>
      <c r="G49" s="15">
        <f t="shared" si="5"/>
        <v>697</v>
      </c>
      <c r="H49" s="19" t="s">
        <v>78</v>
      </c>
      <c r="I49" s="14">
        <v>205</v>
      </c>
      <c r="J49" s="54">
        <f t="shared" si="6"/>
        <v>0.5994152046783626</v>
      </c>
      <c r="K49" s="14">
        <v>203</v>
      </c>
      <c r="L49" s="54">
        <f t="shared" si="7"/>
        <v>0.571830985915493</v>
      </c>
      <c r="M49" s="62">
        <f t="shared" si="8"/>
        <v>408</v>
      </c>
      <c r="N49" s="17">
        <f t="shared" si="9"/>
        <v>0.5853658536585366</v>
      </c>
    </row>
    <row r="50" spans="1:14" ht="12.75">
      <c r="A50" s="19" t="s">
        <v>79</v>
      </c>
      <c r="B50" s="19" t="s">
        <v>76</v>
      </c>
      <c r="C50" s="19" t="s">
        <v>77</v>
      </c>
      <c r="D50" s="19" t="s">
        <v>10</v>
      </c>
      <c r="E50" s="66">
        <v>320</v>
      </c>
      <c r="F50" s="66">
        <v>345</v>
      </c>
      <c r="G50" s="15">
        <f t="shared" si="5"/>
        <v>665</v>
      </c>
      <c r="H50" s="19" t="s">
        <v>79</v>
      </c>
      <c r="I50" s="14">
        <v>177</v>
      </c>
      <c r="J50" s="54">
        <f t="shared" si="6"/>
        <v>0.553125</v>
      </c>
      <c r="K50" s="14">
        <v>214</v>
      </c>
      <c r="L50" s="54">
        <f t="shared" si="7"/>
        <v>0.6202898550724638</v>
      </c>
      <c r="M50" s="62">
        <f t="shared" si="8"/>
        <v>391</v>
      </c>
      <c r="N50" s="17">
        <f t="shared" si="9"/>
        <v>0.58796992481203</v>
      </c>
    </row>
    <row r="51" spans="1:14" ht="12.75">
      <c r="A51" s="19" t="s">
        <v>80</v>
      </c>
      <c r="B51" s="19" t="s">
        <v>81</v>
      </c>
      <c r="C51" s="19" t="s">
        <v>24</v>
      </c>
      <c r="D51" s="19" t="s">
        <v>82</v>
      </c>
      <c r="E51" s="66">
        <v>302</v>
      </c>
      <c r="F51" s="66">
        <v>339</v>
      </c>
      <c r="G51" s="15">
        <f t="shared" si="5"/>
        <v>641</v>
      </c>
      <c r="H51" s="19" t="s">
        <v>80</v>
      </c>
      <c r="I51" s="14">
        <v>146</v>
      </c>
      <c r="J51" s="54">
        <f t="shared" si="6"/>
        <v>0.48344370860927155</v>
      </c>
      <c r="K51" s="14">
        <v>171</v>
      </c>
      <c r="L51" s="54">
        <f t="shared" si="7"/>
        <v>0.504424778761062</v>
      </c>
      <c r="M51" s="62">
        <f t="shared" si="8"/>
        <v>317</v>
      </c>
      <c r="N51" s="17">
        <f t="shared" si="9"/>
        <v>0.49453978159126366</v>
      </c>
    </row>
    <row r="52" spans="1:14" ht="12.75">
      <c r="A52" s="19" t="s">
        <v>83</v>
      </c>
      <c r="B52" s="19" t="s">
        <v>81</v>
      </c>
      <c r="C52" s="19" t="s">
        <v>24</v>
      </c>
      <c r="D52" s="19" t="s">
        <v>82</v>
      </c>
      <c r="E52" s="66">
        <v>323</v>
      </c>
      <c r="F52" s="66">
        <v>385</v>
      </c>
      <c r="G52" s="15">
        <f t="shared" si="5"/>
        <v>708</v>
      </c>
      <c r="H52" s="19" t="s">
        <v>83</v>
      </c>
      <c r="I52" s="14">
        <v>171</v>
      </c>
      <c r="J52" s="54">
        <f t="shared" si="6"/>
        <v>0.5294117647058824</v>
      </c>
      <c r="K52" s="14">
        <v>219</v>
      </c>
      <c r="L52" s="54">
        <f t="shared" si="7"/>
        <v>0.5688311688311688</v>
      </c>
      <c r="M52" s="62">
        <f t="shared" si="8"/>
        <v>390</v>
      </c>
      <c r="N52" s="17">
        <f t="shared" si="9"/>
        <v>0.5508474576271186</v>
      </c>
    </row>
    <row r="53" spans="1:14" ht="12.75">
      <c r="A53" s="19" t="s">
        <v>84</v>
      </c>
      <c r="B53" s="19" t="s">
        <v>85</v>
      </c>
      <c r="C53" s="19" t="s">
        <v>86</v>
      </c>
      <c r="D53" s="19"/>
      <c r="E53" s="66">
        <v>377</v>
      </c>
      <c r="F53" s="66">
        <v>446</v>
      </c>
      <c r="G53" s="15">
        <f t="shared" si="5"/>
        <v>823</v>
      </c>
      <c r="H53" s="19" t="s">
        <v>84</v>
      </c>
      <c r="I53" s="14">
        <v>206</v>
      </c>
      <c r="J53" s="54">
        <f t="shared" si="6"/>
        <v>0.5464190981432361</v>
      </c>
      <c r="K53" s="14">
        <v>223</v>
      </c>
      <c r="L53" s="54">
        <f t="shared" si="7"/>
        <v>0.5</v>
      </c>
      <c r="M53" s="62">
        <f t="shared" si="8"/>
        <v>429</v>
      </c>
      <c r="N53" s="17">
        <f t="shared" si="9"/>
        <v>0.5212636695018226</v>
      </c>
    </row>
    <row r="54" spans="1:14" ht="12.75">
      <c r="A54" s="19" t="s">
        <v>87</v>
      </c>
      <c r="B54" s="19" t="s">
        <v>85</v>
      </c>
      <c r="C54" s="19" t="s">
        <v>86</v>
      </c>
      <c r="D54" s="19"/>
      <c r="E54" s="66">
        <v>368</v>
      </c>
      <c r="F54" s="66">
        <v>434</v>
      </c>
      <c r="G54" s="15">
        <f t="shared" si="5"/>
        <v>802</v>
      </c>
      <c r="H54" s="19" t="s">
        <v>87</v>
      </c>
      <c r="I54" s="14">
        <v>179</v>
      </c>
      <c r="J54" s="54">
        <f t="shared" si="6"/>
        <v>0.48641304347826086</v>
      </c>
      <c r="K54" s="14">
        <v>215</v>
      </c>
      <c r="L54" s="54">
        <f t="shared" si="7"/>
        <v>0.49539170506912444</v>
      </c>
      <c r="M54" s="62">
        <f t="shared" si="8"/>
        <v>394</v>
      </c>
      <c r="N54" s="17">
        <f t="shared" si="9"/>
        <v>0.4912718204488778</v>
      </c>
    </row>
    <row r="55" spans="1:14" ht="12.75">
      <c r="A55" s="19" t="s">
        <v>88</v>
      </c>
      <c r="B55" s="19" t="s">
        <v>85</v>
      </c>
      <c r="C55" s="19" t="s">
        <v>86</v>
      </c>
      <c r="D55" s="19"/>
      <c r="E55" s="66">
        <v>488</v>
      </c>
      <c r="F55" s="66">
        <v>516</v>
      </c>
      <c r="G55" s="15">
        <f t="shared" si="5"/>
        <v>1004</v>
      </c>
      <c r="H55" s="19" t="s">
        <v>88</v>
      </c>
      <c r="I55" s="14">
        <v>311</v>
      </c>
      <c r="J55" s="54">
        <f t="shared" si="6"/>
        <v>0.6372950819672131</v>
      </c>
      <c r="K55" s="14">
        <v>313</v>
      </c>
      <c r="L55" s="54">
        <f t="shared" si="7"/>
        <v>0.6065891472868217</v>
      </c>
      <c r="M55" s="62">
        <f t="shared" si="8"/>
        <v>624</v>
      </c>
      <c r="N55" s="17">
        <f t="shared" si="9"/>
        <v>0.6215139442231076</v>
      </c>
    </row>
    <row r="56" spans="1:14" ht="12.75">
      <c r="A56" s="19" t="s">
        <v>89</v>
      </c>
      <c r="B56" s="19" t="s">
        <v>85</v>
      </c>
      <c r="C56" s="19" t="s">
        <v>86</v>
      </c>
      <c r="D56" s="19"/>
      <c r="E56" s="66">
        <v>326</v>
      </c>
      <c r="F56" s="66">
        <v>393</v>
      </c>
      <c r="G56" s="15">
        <f t="shared" si="5"/>
        <v>719</v>
      </c>
      <c r="H56" s="19" t="s">
        <v>89</v>
      </c>
      <c r="I56" s="14">
        <v>165</v>
      </c>
      <c r="J56" s="54">
        <f t="shared" si="6"/>
        <v>0.5061349693251533</v>
      </c>
      <c r="K56" s="14">
        <v>202</v>
      </c>
      <c r="L56" s="54">
        <f t="shared" si="7"/>
        <v>0.5139949109414759</v>
      </c>
      <c r="M56" s="62">
        <f t="shared" si="8"/>
        <v>367</v>
      </c>
      <c r="N56" s="17">
        <f t="shared" si="9"/>
        <v>0.5104311543810849</v>
      </c>
    </row>
    <row r="57" spans="1:14" ht="13.5" thickBot="1">
      <c r="A57" s="19" t="s">
        <v>90</v>
      </c>
      <c r="B57" s="19" t="s">
        <v>85</v>
      </c>
      <c r="C57" s="19" t="s">
        <v>86</v>
      </c>
      <c r="D57" s="19"/>
      <c r="E57" s="66">
        <v>459</v>
      </c>
      <c r="F57" s="66">
        <v>497</v>
      </c>
      <c r="G57" s="15">
        <f t="shared" si="5"/>
        <v>956</v>
      </c>
      <c r="H57" s="19">
        <v>49</v>
      </c>
      <c r="I57" s="14">
        <v>254</v>
      </c>
      <c r="J57" s="54">
        <f t="shared" si="6"/>
        <v>0.5533769063180828</v>
      </c>
      <c r="K57" s="14">
        <v>289</v>
      </c>
      <c r="L57" s="54">
        <f t="shared" si="7"/>
        <v>0.5814889336016097</v>
      </c>
      <c r="M57" s="62">
        <f t="shared" si="8"/>
        <v>543</v>
      </c>
      <c r="N57" s="17">
        <f t="shared" si="9"/>
        <v>0.5679916317991632</v>
      </c>
    </row>
    <row r="58" spans="1:14" ht="13.5" thickBot="1">
      <c r="A58" s="19"/>
      <c r="B58" s="19"/>
      <c r="C58" s="47" t="s">
        <v>91</v>
      </c>
      <c r="D58" s="19"/>
      <c r="E58" s="16">
        <f>SUM(E9:E57)</f>
        <v>17171</v>
      </c>
      <c r="F58" s="16">
        <f>SUM(F9:F57)</f>
        <v>19651</v>
      </c>
      <c r="G58" s="16">
        <f>SUM(G9:G57)</f>
        <v>36822</v>
      </c>
      <c r="I58" s="55">
        <f>SUM(I9:I57)</f>
        <v>9277</v>
      </c>
      <c r="J58" s="56">
        <f t="shared" si="6"/>
        <v>0.54027138780502</v>
      </c>
      <c r="K58" s="57">
        <f>SUM(K9:K57)</f>
        <v>10459</v>
      </c>
      <c r="L58" s="56">
        <f t="shared" si="7"/>
        <v>0.5322375451630961</v>
      </c>
      <c r="M58" s="24">
        <f>SUM(M9:M57)</f>
        <v>19736</v>
      </c>
      <c r="N58" s="18">
        <f t="shared" si="9"/>
        <v>0.5359839226549346</v>
      </c>
    </row>
    <row r="59" ht="12.75">
      <c r="H59" s="19"/>
    </row>
    <row r="60" spans="12:14" ht="12.75">
      <c r="L60" s="21" t="str">
        <f>$G$4</f>
        <v>Sezioni scrutinate</v>
      </c>
      <c r="M60" s="21"/>
      <c r="N60" s="22">
        <f>COUNTIF($M$9:$M$57,"&lt;&gt;0")</f>
        <v>49</v>
      </c>
    </row>
    <row r="61" spans="12:14" ht="12.75">
      <c r="L61" s="21" t="s">
        <v>106</v>
      </c>
      <c r="M61" s="21"/>
      <c r="N61" s="23">
        <f>$I$4</f>
        <v>49</v>
      </c>
    </row>
    <row r="63" spans="22:25" ht="12.75">
      <c r="V63" s="48"/>
      <c r="W63" s="48"/>
      <c r="X63" s="48"/>
      <c r="Y63" s="48"/>
    </row>
  </sheetData>
  <sheetProtection password="8351" sheet="1" objects="1" scenarios="1"/>
  <mergeCells count="2">
    <mergeCell ref="I6:N6"/>
    <mergeCell ref="F2:G2"/>
  </mergeCells>
  <printOptions gridLines="1" horizontalCentered="1" vertic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landscape" paperSize="8" scale="61" r:id="rId2"/>
  <headerFooter alignWithMargins="0">
    <oddHeader>&amp;LComune di Vercelli&amp;RCentro Elaborazione Dati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2:Y63"/>
  <sheetViews>
    <sheetView workbookViewId="0" topLeftCell="B22">
      <selection activeCell="K33" sqref="K33"/>
    </sheetView>
  </sheetViews>
  <sheetFormatPr defaultColWidth="9.140625" defaultRowHeight="12.75"/>
  <cols>
    <col min="1" max="1" width="4.57421875" style="20" customWidth="1"/>
    <col min="2" max="2" width="34.421875" style="20" customWidth="1"/>
    <col min="3" max="3" width="24.57421875" style="20" customWidth="1"/>
    <col min="4" max="4" width="4.7109375" style="20" customWidth="1"/>
    <col min="5" max="5" width="14.28125" style="35" customWidth="1"/>
    <col min="6" max="7" width="11.421875" style="35" customWidth="1"/>
    <col min="8" max="8" width="6.00390625" style="20" customWidth="1"/>
    <col min="9" max="14" width="10.28125" style="20" customWidth="1"/>
    <col min="15" max="15" width="4.7109375" style="20" customWidth="1"/>
    <col min="16" max="21" width="10.57421875" style="20" customWidth="1"/>
    <col min="22" max="22" width="4.8515625" style="20" customWidth="1"/>
    <col min="23" max="23" width="7.28125" style="20" customWidth="1"/>
    <col min="24" max="24" width="7.7109375" style="20" customWidth="1"/>
    <col min="25" max="25" width="7.00390625" style="20" customWidth="1"/>
    <col min="26" max="31" width="10.421875" style="20" customWidth="1"/>
    <col min="32" max="16384" width="8.8515625" style="20" customWidth="1"/>
  </cols>
  <sheetData>
    <row r="1" ht="12.75"/>
    <row r="2" spans="5:11" ht="12.75">
      <c r="E2" s="27" t="s">
        <v>121</v>
      </c>
      <c r="F2" s="72" t="s">
        <v>116</v>
      </c>
      <c r="G2" s="72"/>
      <c r="H2" s="29" t="s">
        <v>97</v>
      </c>
      <c r="I2" s="30"/>
      <c r="J2" s="30"/>
      <c r="K2" s="30">
        <v>0.6458333333333334</v>
      </c>
    </row>
    <row r="3" spans="2:11" ht="12.75">
      <c r="B3" s="31"/>
      <c r="C3" s="32"/>
      <c r="D3" s="32"/>
      <c r="E3" s="67" t="s">
        <v>118</v>
      </c>
      <c r="F3" s="28"/>
      <c r="G3" s="33" t="s">
        <v>98</v>
      </c>
      <c r="H3" s="29"/>
      <c r="I3" s="29"/>
      <c r="J3" s="29" t="s">
        <v>99</v>
      </c>
      <c r="K3" s="29"/>
    </row>
    <row r="4" spans="2:11" ht="12.75">
      <c r="B4" s="31"/>
      <c r="C4" s="32"/>
      <c r="D4" s="32"/>
      <c r="E4" s="34" t="s">
        <v>119</v>
      </c>
      <c r="F4" s="28"/>
      <c r="G4" s="33" t="s">
        <v>103</v>
      </c>
      <c r="H4" s="29"/>
      <c r="I4" s="29">
        <v>49</v>
      </c>
      <c r="J4" s="50"/>
      <c r="K4" s="51"/>
    </row>
    <row r="5" ht="13.5" thickBot="1"/>
    <row r="6" spans="3:14" ht="13.5" thickBot="1">
      <c r="C6" s="36">
        <f ca="1">NOW()</f>
        <v>40707.69662638889</v>
      </c>
      <c r="I6" s="69" t="str">
        <f>$E$2&amp;" del "&amp;$E$3&amp;" "&amp;$E$4&amp;"   "&amp;$F$2&amp;"   "&amp;$H$2&amp;" "&amp;TEXT(K2,"h.mm")</f>
        <v>Referendum N. 3 del 12 -13 Giugno 2011   Affluenze Lunedì   ore 15.30</v>
      </c>
      <c r="J6" s="70"/>
      <c r="K6" s="70"/>
      <c r="L6" s="70"/>
      <c r="M6" s="70"/>
      <c r="N6" s="71"/>
    </row>
    <row r="7" spans="5:14" ht="12.75">
      <c r="E7" s="37" t="s">
        <v>0</v>
      </c>
      <c r="F7" s="38" t="s">
        <v>0</v>
      </c>
      <c r="G7" s="38" t="s">
        <v>0</v>
      </c>
      <c r="I7" s="52" t="s">
        <v>92</v>
      </c>
      <c r="J7" s="39" t="s">
        <v>93</v>
      </c>
      <c r="K7" s="39" t="s">
        <v>92</v>
      </c>
      <c r="L7" s="39" t="s">
        <v>93</v>
      </c>
      <c r="M7" s="39" t="s">
        <v>92</v>
      </c>
      <c r="N7" s="40" t="s">
        <v>93</v>
      </c>
    </row>
    <row r="8" spans="1:14" ht="13.5" thickBot="1">
      <c r="A8" s="41" t="s">
        <v>1</v>
      </c>
      <c r="B8" s="41" t="s">
        <v>2</v>
      </c>
      <c r="C8" s="41" t="s">
        <v>3</v>
      </c>
      <c r="D8" s="41" t="s">
        <v>4</v>
      </c>
      <c r="E8" s="42" t="s">
        <v>5</v>
      </c>
      <c r="F8" s="43" t="s">
        <v>96</v>
      </c>
      <c r="G8" s="43" t="s">
        <v>6</v>
      </c>
      <c r="H8" s="41" t="s">
        <v>1</v>
      </c>
      <c r="I8" s="53" t="s">
        <v>5</v>
      </c>
      <c r="J8" s="44" t="s">
        <v>5</v>
      </c>
      <c r="K8" s="44" t="s">
        <v>96</v>
      </c>
      <c r="L8" s="44" t="s">
        <v>96</v>
      </c>
      <c r="M8" s="44" t="s">
        <v>6</v>
      </c>
      <c r="N8" s="45" t="s">
        <v>6</v>
      </c>
    </row>
    <row r="9" spans="1:14" ht="12.75">
      <c r="A9" s="19" t="s">
        <v>7</v>
      </c>
      <c r="B9" s="19" t="s">
        <v>8</v>
      </c>
      <c r="C9" s="46" t="s">
        <v>9</v>
      </c>
      <c r="D9" s="19">
        <v>3</v>
      </c>
      <c r="E9" s="66">
        <v>382</v>
      </c>
      <c r="F9" s="66">
        <v>442</v>
      </c>
      <c r="G9" s="15">
        <f aca="true" t="shared" si="0" ref="G9:G40">SUM(E9:F9)</f>
        <v>824</v>
      </c>
      <c r="H9" s="19" t="s">
        <v>7</v>
      </c>
      <c r="I9" s="14">
        <v>181</v>
      </c>
      <c r="J9" s="54">
        <f aca="true" t="shared" si="1" ref="J9:J40">(I9/E9)</f>
        <v>0.4738219895287958</v>
      </c>
      <c r="K9" s="14">
        <v>229</v>
      </c>
      <c r="L9" s="54">
        <f aca="true" t="shared" si="2" ref="L9:L40">(K9/F9)</f>
        <v>0.5180995475113123</v>
      </c>
      <c r="M9" s="62">
        <f aca="true" t="shared" si="3" ref="M9:M40">SUM(I9+K9)</f>
        <v>410</v>
      </c>
      <c r="N9" s="17">
        <f aca="true" t="shared" si="4" ref="N9:N40">(M9/G9)</f>
        <v>0.4975728155339806</v>
      </c>
    </row>
    <row r="10" spans="1:14" ht="12.75">
      <c r="A10" s="19" t="s">
        <v>11</v>
      </c>
      <c r="B10" s="19" t="s">
        <v>8</v>
      </c>
      <c r="C10" s="46" t="s">
        <v>9</v>
      </c>
      <c r="D10" s="19">
        <v>3</v>
      </c>
      <c r="E10" s="66">
        <v>278</v>
      </c>
      <c r="F10" s="66">
        <v>451</v>
      </c>
      <c r="G10" s="15">
        <f t="shared" si="0"/>
        <v>729</v>
      </c>
      <c r="H10" s="19" t="s">
        <v>11</v>
      </c>
      <c r="I10" s="14">
        <v>137</v>
      </c>
      <c r="J10" s="54">
        <f t="shared" si="1"/>
        <v>0.49280575539568344</v>
      </c>
      <c r="K10" s="14">
        <v>166</v>
      </c>
      <c r="L10" s="54">
        <f t="shared" si="2"/>
        <v>0.36807095343680707</v>
      </c>
      <c r="M10" s="62">
        <f t="shared" si="3"/>
        <v>303</v>
      </c>
      <c r="N10" s="17">
        <f t="shared" si="4"/>
        <v>0.4156378600823045</v>
      </c>
    </row>
    <row r="11" spans="1:14" ht="12.75">
      <c r="A11" s="19" t="s">
        <v>12</v>
      </c>
      <c r="B11" s="19" t="s">
        <v>13</v>
      </c>
      <c r="C11" s="19" t="s">
        <v>14</v>
      </c>
      <c r="D11" s="19" t="s">
        <v>15</v>
      </c>
      <c r="E11" s="66">
        <v>307</v>
      </c>
      <c r="F11" s="66">
        <v>329</v>
      </c>
      <c r="G11" s="15">
        <f t="shared" si="0"/>
        <v>636</v>
      </c>
      <c r="H11" s="19" t="s">
        <v>12</v>
      </c>
      <c r="I11" s="14">
        <v>119</v>
      </c>
      <c r="J11" s="54">
        <f t="shared" si="1"/>
        <v>0.38762214983713356</v>
      </c>
      <c r="K11" s="14">
        <v>132</v>
      </c>
      <c r="L11" s="54">
        <f t="shared" si="2"/>
        <v>0.4012158054711246</v>
      </c>
      <c r="M11" s="62">
        <f t="shared" si="3"/>
        <v>251</v>
      </c>
      <c r="N11" s="17">
        <f t="shared" si="4"/>
        <v>0.3946540880503145</v>
      </c>
    </row>
    <row r="12" spans="1:14" ht="12.75">
      <c r="A12" s="19" t="s">
        <v>16</v>
      </c>
      <c r="B12" s="19" t="s">
        <v>17</v>
      </c>
      <c r="C12" s="19" t="s">
        <v>18</v>
      </c>
      <c r="D12" s="19">
        <v>48</v>
      </c>
      <c r="E12" s="66">
        <v>335</v>
      </c>
      <c r="F12" s="66">
        <v>399</v>
      </c>
      <c r="G12" s="15">
        <f t="shared" si="0"/>
        <v>734</v>
      </c>
      <c r="H12" s="19" t="s">
        <v>16</v>
      </c>
      <c r="I12" s="14">
        <v>171</v>
      </c>
      <c r="J12" s="54">
        <f t="shared" si="1"/>
        <v>0.5104477611940299</v>
      </c>
      <c r="K12" s="14">
        <v>216</v>
      </c>
      <c r="L12" s="54">
        <f t="shared" si="2"/>
        <v>0.5413533834586466</v>
      </c>
      <c r="M12" s="62">
        <f t="shared" si="3"/>
        <v>387</v>
      </c>
      <c r="N12" s="17">
        <f t="shared" si="4"/>
        <v>0.5272479564032697</v>
      </c>
    </row>
    <row r="13" spans="1:14" ht="12.75">
      <c r="A13" s="19" t="s">
        <v>19</v>
      </c>
      <c r="B13" s="19" t="s">
        <v>17</v>
      </c>
      <c r="C13" s="19" t="s">
        <v>18</v>
      </c>
      <c r="D13" s="19">
        <v>48</v>
      </c>
      <c r="E13" s="66">
        <v>318</v>
      </c>
      <c r="F13" s="66">
        <v>363</v>
      </c>
      <c r="G13" s="15">
        <f t="shared" si="0"/>
        <v>681</v>
      </c>
      <c r="H13" s="19" t="s">
        <v>19</v>
      </c>
      <c r="I13" s="14">
        <v>176</v>
      </c>
      <c r="J13" s="54">
        <f t="shared" si="1"/>
        <v>0.5534591194968553</v>
      </c>
      <c r="K13" s="14">
        <v>186</v>
      </c>
      <c r="L13" s="54">
        <f t="shared" si="2"/>
        <v>0.512396694214876</v>
      </c>
      <c r="M13" s="62">
        <f t="shared" si="3"/>
        <v>362</v>
      </c>
      <c r="N13" s="17">
        <f t="shared" si="4"/>
        <v>0.5315712187958884</v>
      </c>
    </row>
    <row r="14" spans="1:14" ht="12.75">
      <c r="A14" s="19" t="s">
        <v>20</v>
      </c>
      <c r="B14" s="19" t="s">
        <v>17</v>
      </c>
      <c r="C14" s="19" t="s">
        <v>18</v>
      </c>
      <c r="D14" s="19">
        <v>48</v>
      </c>
      <c r="E14" s="66">
        <v>383</v>
      </c>
      <c r="F14" s="66">
        <v>409</v>
      </c>
      <c r="G14" s="15">
        <f t="shared" si="0"/>
        <v>792</v>
      </c>
      <c r="H14" s="19" t="s">
        <v>20</v>
      </c>
      <c r="I14" s="14">
        <v>212</v>
      </c>
      <c r="J14" s="54">
        <f t="shared" si="1"/>
        <v>0.5535248041775457</v>
      </c>
      <c r="K14" s="14">
        <v>235</v>
      </c>
      <c r="L14" s="54">
        <f t="shared" si="2"/>
        <v>0.5745721271393643</v>
      </c>
      <c r="M14" s="62">
        <f t="shared" si="3"/>
        <v>447</v>
      </c>
      <c r="N14" s="17">
        <f t="shared" si="4"/>
        <v>0.5643939393939394</v>
      </c>
    </row>
    <row r="15" spans="1:14" ht="12.75">
      <c r="A15" s="19" t="s">
        <v>21</v>
      </c>
      <c r="B15" s="19" t="s">
        <v>17</v>
      </c>
      <c r="C15" s="19" t="s">
        <v>18</v>
      </c>
      <c r="D15" s="19">
        <v>48</v>
      </c>
      <c r="E15" s="66">
        <v>345</v>
      </c>
      <c r="F15" s="66">
        <v>391</v>
      </c>
      <c r="G15" s="15">
        <f t="shared" si="0"/>
        <v>736</v>
      </c>
      <c r="H15" s="19" t="s">
        <v>21</v>
      </c>
      <c r="I15" s="14">
        <v>196</v>
      </c>
      <c r="J15" s="54">
        <f t="shared" si="1"/>
        <v>0.5681159420289855</v>
      </c>
      <c r="K15" s="14">
        <v>234</v>
      </c>
      <c r="L15" s="54">
        <f t="shared" si="2"/>
        <v>0.59846547314578</v>
      </c>
      <c r="M15" s="62">
        <f t="shared" si="3"/>
        <v>430</v>
      </c>
      <c r="N15" s="17">
        <f t="shared" si="4"/>
        <v>0.5842391304347826</v>
      </c>
    </row>
    <row r="16" spans="1:14" ht="12.75">
      <c r="A16" s="19" t="s">
        <v>22</v>
      </c>
      <c r="B16" s="19" t="s">
        <v>23</v>
      </c>
      <c r="C16" s="19" t="s">
        <v>24</v>
      </c>
      <c r="D16" s="19">
        <v>4</v>
      </c>
      <c r="E16" s="66">
        <v>344</v>
      </c>
      <c r="F16" s="66">
        <v>362</v>
      </c>
      <c r="G16" s="15">
        <f t="shared" si="0"/>
        <v>706</v>
      </c>
      <c r="H16" s="19" t="s">
        <v>22</v>
      </c>
      <c r="I16" s="14">
        <v>188</v>
      </c>
      <c r="J16" s="54">
        <f t="shared" si="1"/>
        <v>0.5465116279069767</v>
      </c>
      <c r="K16" s="14">
        <v>202</v>
      </c>
      <c r="L16" s="54">
        <f t="shared" si="2"/>
        <v>0.5580110497237569</v>
      </c>
      <c r="M16" s="62">
        <f t="shared" si="3"/>
        <v>390</v>
      </c>
      <c r="N16" s="17">
        <f t="shared" si="4"/>
        <v>0.5524079320113314</v>
      </c>
    </row>
    <row r="17" spans="1:14" ht="12.75">
      <c r="A17" s="19" t="s">
        <v>25</v>
      </c>
      <c r="B17" s="19" t="s">
        <v>26</v>
      </c>
      <c r="C17" s="19" t="s">
        <v>27</v>
      </c>
      <c r="D17" s="19" t="s">
        <v>28</v>
      </c>
      <c r="E17" s="66">
        <v>440</v>
      </c>
      <c r="F17" s="66">
        <v>488</v>
      </c>
      <c r="G17" s="15">
        <f t="shared" si="0"/>
        <v>928</v>
      </c>
      <c r="H17" s="19" t="s">
        <v>25</v>
      </c>
      <c r="I17" s="14">
        <v>233</v>
      </c>
      <c r="J17" s="54">
        <f t="shared" si="1"/>
        <v>0.5295454545454545</v>
      </c>
      <c r="K17" s="14">
        <v>231</v>
      </c>
      <c r="L17" s="54">
        <f t="shared" si="2"/>
        <v>0.4733606557377049</v>
      </c>
      <c r="M17" s="62">
        <f t="shared" si="3"/>
        <v>464</v>
      </c>
      <c r="N17" s="17">
        <f t="shared" si="4"/>
        <v>0.5</v>
      </c>
    </row>
    <row r="18" spans="1:14" ht="12.75">
      <c r="A18" s="19" t="s">
        <v>29</v>
      </c>
      <c r="B18" s="19" t="s">
        <v>30</v>
      </c>
      <c r="C18" s="19" t="s">
        <v>31</v>
      </c>
      <c r="D18" s="19">
        <v>17</v>
      </c>
      <c r="E18" s="66">
        <v>385</v>
      </c>
      <c r="F18" s="66">
        <v>451</v>
      </c>
      <c r="G18" s="15">
        <f t="shared" si="0"/>
        <v>836</v>
      </c>
      <c r="H18" s="19" t="s">
        <v>29</v>
      </c>
      <c r="I18" s="14">
        <v>199</v>
      </c>
      <c r="J18" s="54">
        <f t="shared" si="1"/>
        <v>0.5168831168831168</v>
      </c>
      <c r="K18" s="14">
        <v>242</v>
      </c>
      <c r="L18" s="54">
        <f t="shared" si="2"/>
        <v>0.5365853658536586</v>
      </c>
      <c r="M18" s="62">
        <f t="shared" si="3"/>
        <v>441</v>
      </c>
      <c r="N18" s="17">
        <f t="shared" si="4"/>
        <v>0.527511961722488</v>
      </c>
    </row>
    <row r="19" spans="1:14" ht="12.75">
      <c r="A19" s="19" t="s">
        <v>32</v>
      </c>
      <c r="B19" s="19" t="s">
        <v>30</v>
      </c>
      <c r="C19" s="19" t="s">
        <v>31</v>
      </c>
      <c r="D19" s="19">
        <v>17</v>
      </c>
      <c r="E19" s="66">
        <v>351</v>
      </c>
      <c r="F19" s="66">
        <v>465</v>
      </c>
      <c r="G19" s="15">
        <f t="shared" si="0"/>
        <v>816</v>
      </c>
      <c r="H19" s="19" t="s">
        <v>32</v>
      </c>
      <c r="I19" s="14">
        <v>171</v>
      </c>
      <c r="J19" s="54">
        <f t="shared" si="1"/>
        <v>0.48717948717948717</v>
      </c>
      <c r="K19" s="14">
        <v>225</v>
      </c>
      <c r="L19" s="54">
        <f t="shared" si="2"/>
        <v>0.4838709677419355</v>
      </c>
      <c r="M19" s="62">
        <f t="shared" si="3"/>
        <v>396</v>
      </c>
      <c r="N19" s="17">
        <f t="shared" si="4"/>
        <v>0.4852941176470588</v>
      </c>
    </row>
    <row r="20" spans="1:14" ht="12.75">
      <c r="A20" s="19" t="s">
        <v>33</v>
      </c>
      <c r="B20" s="19" t="s">
        <v>30</v>
      </c>
      <c r="C20" s="19" t="s">
        <v>31</v>
      </c>
      <c r="D20" s="19">
        <v>17</v>
      </c>
      <c r="E20" s="66">
        <v>397</v>
      </c>
      <c r="F20" s="66">
        <v>465</v>
      </c>
      <c r="G20" s="15">
        <f t="shared" si="0"/>
        <v>862</v>
      </c>
      <c r="H20" s="19" t="s">
        <v>33</v>
      </c>
      <c r="I20" s="14">
        <v>186</v>
      </c>
      <c r="J20" s="54">
        <f t="shared" si="1"/>
        <v>0.46851385390428213</v>
      </c>
      <c r="K20" s="14">
        <v>207</v>
      </c>
      <c r="L20" s="54">
        <f t="shared" si="2"/>
        <v>0.44516129032258067</v>
      </c>
      <c r="M20" s="62">
        <f t="shared" si="3"/>
        <v>393</v>
      </c>
      <c r="N20" s="17">
        <f t="shared" si="4"/>
        <v>0.45591647331786544</v>
      </c>
    </row>
    <row r="21" spans="1:14" ht="12.75">
      <c r="A21" s="19" t="s">
        <v>34</v>
      </c>
      <c r="B21" s="19" t="s">
        <v>35</v>
      </c>
      <c r="C21" s="19" t="s">
        <v>36</v>
      </c>
      <c r="D21" s="19">
        <v>6</v>
      </c>
      <c r="E21" s="66">
        <v>298</v>
      </c>
      <c r="F21" s="66">
        <v>426</v>
      </c>
      <c r="G21" s="15">
        <f t="shared" si="0"/>
        <v>724</v>
      </c>
      <c r="H21" s="19" t="s">
        <v>34</v>
      </c>
      <c r="I21" s="14">
        <v>143</v>
      </c>
      <c r="J21" s="54">
        <f t="shared" si="1"/>
        <v>0.4798657718120805</v>
      </c>
      <c r="K21" s="14">
        <v>193</v>
      </c>
      <c r="L21" s="54">
        <f t="shared" si="2"/>
        <v>0.45305164319248825</v>
      </c>
      <c r="M21" s="62">
        <f t="shared" si="3"/>
        <v>336</v>
      </c>
      <c r="N21" s="17">
        <f t="shared" si="4"/>
        <v>0.46408839779005523</v>
      </c>
    </row>
    <row r="22" spans="1:14" ht="12.75">
      <c r="A22" s="19" t="s">
        <v>37</v>
      </c>
      <c r="B22" s="19" t="s">
        <v>35</v>
      </c>
      <c r="C22" s="19" t="s">
        <v>36</v>
      </c>
      <c r="D22" s="19" t="s">
        <v>38</v>
      </c>
      <c r="E22" s="66">
        <v>353</v>
      </c>
      <c r="F22" s="66">
        <v>450</v>
      </c>
      <c r="G22" s="15">
        <f t="shared" si="0"/>
        <v>803</v>
      </c>
      <c r="H22" s="19" t="s">
        <v>37</v>
      </c>
      <c r="I22" s="14">
        <v>201</v>
      </c>
      <c r="J22" s="54">
        <f t="shared" si="1"/>
        <v>0.5694050991501416</v>
      </c>
      <c r="K22" s="14">
        <v>237</v>
      </c>
      <c r="L22" s="54">
        <f t="shared" si="2"/>
        <v>0.5266666666666666</v>
      </c>
      <c r="M22" s="62">
        <f t="shared" si="3"/>
        <v>438</v>
      </c>
      <c r="N22" s="17">
        <f t="shared" si="4"/>
        <v>0.5454545454545454</v>
      </c>
    </row>
    <row r="23" spans="1:14" ht="12.75">
      <c r="A23" s="19" t="s">
        <v>15</v>
      </c>
      <c r="B23" s="19" t="s">
        <v>35</v>
      </c>
      <c r="C23" s="19" t="s">
        <v>36</v>
      </c>
      <c r="D23" s="19" t="s">
        <v>38</v>
      </c>
      <c r="E23" s="66">
        <v>324</v>
      </c>
      <c r="F23" s="66">
        <v>385</v>
      </c>
      <c r="G23" s="15">
        <f t="shared" si="0"/>
        <v>709</v>
      </c>
      <c r="H23" s="19" t="s">
        <v>15</v>
      </c>
      <c r="I23" s="14">
        <v>165</v>
      </c>
      <c r="J23" s="54">
        <f t="shared" si="1"/>
        <v>0.5092592592592593</v>
      </c>
      <c r="K23" s="14">
        <v>205</v>
      </c>
      <c r="L23" s="54">
        <f t="shared" si="2"/>
        <v>0.5324675324675324</v>
      </c>
      <c r="M23" s="62">
        <f t="shared" si="3"/>
        <v>370</v>
      </c>
      <c r="N23" s="17">
        <f t="shared" si="4"/>
        <v>0.5218617771509168</v>
      </c>
    </row>
    <row r="24" spans="1:14" ht="12.75">
      <c r="A24" s="19" t="s">
        <v>39</v>
      </c>
      <c r="B24" s="19" t="s">
        <v>35</v>
      </c>
      <c r="C24" s="19" t="s">
        <v>36</v>
      </c>
      <c r="D24" s="19">
        <v>5</v>
      </c>
      <c r="E24" s="66">
        <v>322</v>
      </c>
      <c r="F24" s="66">
        <v>413</v>
      </c>
      <c r="G24" s="15">
        <f t="shared" si="0"/>
        <v>735</v>
      </c>
      <c r="H24" s="19" t="s">
        <v>39</v>
      </c>
      <c r="I24" s="14">
        <v>186</v>
      </c>
      <c r="J24" s="54">
        <f t="shared" si="1"/>
        <v>0.577639751552795</v>
      </c>
      <c r="K24" s="14">
        <v>227</v>
      </c>
      <c r="L24" s="54">
        <f t="shared" si="2"/>
        <v>0.549636803874092</v>
      </c>
      <c r="M24" s="62">
        <f t="shared" si="3"/>
        <v>413</v>
      </c>
      <c r="N24" s="17">
        <f t="shared" si="4"/>
        <v>0.5619047619047619</v>
      </c>
    </row>
    <row r="25" spans="1:14" ht="12.75">
      <c r="A25" s="19" t="s">
        <v>40</v>
      </c>
      <c r="B25" s="19" t="s">
        <v>35</v>
      </c>
      <c r="C25" s="19" t="s">
        <v>36</v>
      </c>
      <c r="D25" s="19">
        <v>5</v>
      </c>
      <c r="E25" s="66">
        <v>310</v>
      </c>
      <c r="F25" s="66">
        <v>372</v>
      </c>
      <c r="G25" s="15">
        <f t="shared" si="0"/>
        <v>682</v>
      </c>
      <c r="H25" s="19" t="s">
        <v>40</v>
      </c>
      <c r="I25" s="14">
        <v>158</v>
      </c>
      <c r="J25" s="54">
        <f t="shared" si="1"/>
        <v>0.5096774193548387</v>
      </c>
      <c r="K25" s="14">
        <v>205</v>
      </c>
      <c r="L25" s="54">
        <f t="shared" si="2"/>
        <v>0.5510752688172043</v>
      </c>
      <c r="M25" s="62">
        <f t="shared" si="3"/>
        <v>363</v>
      </c>
      <c r="N25" s="17">
        <f t="shared" si="4"/>
        <v>0.532258064516129</v>
      </c>
    </row>
    <row r="26" spans="1:14" ht="12.75">
      <c r="A26" s="19" t="s">
        <v>41</v>
      </c>
      <c r="B26" s="19" t="s">
        <v>100</v>
      </c>
      <c r="C26" s="19" t="s">
        <v>42</v>
      </c>
      <c r="D26" s="19">
        <v>33</v>
      </c>
      <c r="E26" s="66">
        <v>329</v>
      </c>
      <c r="F26" s="66">
        <v>364</v>
      </c>
      <c r="G26" s="15">
        <f t="shared" si="0"/>
        <v>693</v>
      </c>
      <c r="H26" s="19" t="s">
        <v>41</v>
      </c>
      <c r="I26" s="14">
        <v>194</v>
      </c>
      <c r="J26" s="54">
        <f t="shared" si="1"/>
        <v>0.5896656534954408</v>
      </c>
      <c r="K26" s="14">
        <v>217</v>
      </c>
      <c r="L26" s="54">
        <f t="shared" si="2"/>
        <v>0.5961538461538461</v>
      </c>
      <c r="M26" s="62">
        <f t="shared" si="3"/>
        <v>411</v>
      </c>
      <c r="N26" s="17">
        <f t="shared" si="4"/>
        <v>0.5930735930735931</v>
      </c>
    </row>
    <row r="27" spans="1:14" ht="12.75">
      <c r="A27" s="19" t="s">
        <v>43</v>
      </c>
      <c r="B27" s="19" t="s">
        <v>100</v>
      </c>
      <c r="C27" s="19" t="s">
        <v>42</v>
      </c>
      <c r="D27" s="19">
        <v>33</v>
      </c>
      <c r="E27" s="66">
        <v>344</v>
      </c>
      <c r="F27" s="66">
        <v>389</v>
      </c>
      <c r="G27" s="15">
        <f t="shared" si="0"/>
        <v>733</v>
      </c>
      <c r="H27" s="19" t="s">
        <v>43</v>
      </c>
      <c r="I27" s="14">
        <v>182</v>
      </c>
      <c r="J27" s="54">
        <f t="shared" si="1"/>
        <v>0.5290697674418605</v>
      </c>
      <c r="K27" s="14">
        <v>212</v>
      </c>
      <c r="L27" s="54">
        <f t="shared" si="2"/>
        <v>0.5449871465295629</v>
      </c>
      <c r="M27" s="62">
        <f t="shared" si="3"/>
        <v>394</v>
      </c>
      <c r="N27" s="17">
        <f t="shared" si="4"/>
        <v>0.5375170532060027</v>
      </c>
    </row>
    <row r="28" spans="1:14" ht="12.75">
      <c r="A28" s="19" t="s">
        <v>44</v>
      </c>
      <c r="B28" s="19" t="s">
        <v>45</v>
      </c>
      <c r="C28" s="19" t="s">
        <v>46</v>
      </c>
      <c r="D28" s="19"/>
      <c r="E28" s="66">
        <v>388</v>
      </c>
      <c r="F28" s="66">
        <v>434</v>
      </c>
      <c r="G28" s="15">
        <f t="shared" si="0"/>
        <v>822</v>
      </c>
      <c r="H28" s="19" t="s">
        <v>44</v>
      </c>
      <c r="I28" s="14">
        <v>218</v>
      </c>
      <c r="J28" s="54">
        <f t="shared" si="1"/>
        <v>0.5618556701030928</v>
      </c>
      <c r="K28" s="14">
        <v>248</v>
      </c>
      <c r="L28" s="54">
        <f t="shared" si="2"/>
        <v>0.5714285714285714</v>
      </c>
      <c r="M28" s="62">
        <f t="shared" si="3"/>
        <v>466</v>
      </c>
      <c r="N28" s="17">
        <f t="shared" si="4"/>
        <v>0.5669099756690997</v>
      </c>
    </row>
    <row r="29" spans="1:14" ht="12.75">
      <c r="A29" s="19" t="s">
        <v>47</v>
      </c>
      <c r="B29" s="19" t="s">
        <v>45</v>
      </c>
      <c r="C29" s="19" t="s">
        <v>46</v>
      </c>
      <c r="D29" s="19"/>
      <c r="E29" s="66">
        <v>411</v>
      </c>
      <c r="F29" s="66">
        <v>429</v>
      </c>
      <c r="G29" s="15">
        <f t="shared" si="0"/>
        <v>840</v>
      </c>
      <c r="H29" s="19" t="s">
        <v>47</v>
      </c>
      <c r="I29" s="14">
        <v>219</v>
      </c>
      <c r="J29" s="54">
        <f t="shared" si="1"/>
        <v>0.5328467153284672</v>
      </c>
      <c r="K29" s="14">
        <v>232</v>
      </c>
      <c r="L29" s="54">
        <f t="shared" si="2"/>
        <v>0.5407925407925408</v>
      </c>
      <c r="M29" s="62">
        <f t="shared" si="3"/>
        <v>451</v>
      </c>
      <c r="N29" s="17">
        <f t="shared" si="4"/>
        <v>0.5369047619047619</v>
      </c>
    </row>
    <row r="30" spans="1:14" ht="12.75">
      <c r="A30" s="19" t="s">
        <v>48</v>
      </c>
      <c r="B30" s="19" t="s">
        <v>45</v>
      </c>
      <c r="C30" s="19" t="s">
        <v>46</v>
      </c>
      <c r="D30" s="19"/>
      <c r="E30" s="66">
        <v>311</v>
      </c>
      <c r="F30" s="66">
        <v>338</v>
      </c>
      <c r="G30" s="15">
        <f t="shared" si="0"/>
        <v>649</v>
      </c>
      <c r="H30" s="19" t="s">
        <v>48</v>
      </c>
      <c r="I30" s="14">
        <v>186</v>
      </c>
      <c r="J30" s="54">
        <f t="shared" si="1"/>
        <v>0.5980707395498392</v>
      </c>
      <c r="K30" s="14">
        <v>194</v>
      </c>
      <c r="L30" s="54">
        <f t="shared" si="2"/>
        <v>0.5739644970414202</v>
      </c>
      <c r="M30" s="62">
        <f t="shared" si="3"/>
        <v>380</v>
      </c>
      <c r="N30" s="17">
        <f t="shared" si="4"/>
        <v>0.5855161787365177</v>
      </c>
    </row>
    <row r="31" spans="1:14" ht="12.75">
      <c r="A31" s="19" t="s">
        <v>49</v>
      </c>
      <c r="B31" s="19" t="s">
        <v>45</v>
      </c>
      <c r="C31" s="19" t="s">
        <v>46</v>
      </c>
      <c r="D31" s="19"/>
      <c r="E31" s="66">
        <v>327</v>
      </c>
      <c r="F31" s="66">
        <v>369</v>
      </c>
      <c r="G31" s="15">
        <f t="shared" si="0"/>
        <v>696</v>
      </c>
      <c r="H31" s="19" t="s">
        <v>49</v>
      </c>
      <c r="I31" s="14">
        <v>187</v>
      </c>
      <c r="J31" s="54">
        <f t="shared" si="1"/>
        <v>0.5718654434250765</v>
      </c>
      <c r="K31" s="14">
        <v>218</v>
      </c>
      <c r="L31" s="54">
        <f t="shared" si="2"/>
        <v>0.5907859078590786</v>
      </c>
      <c r="M31" s="62">
        <f t="shared" si="3"/>
        <v>405</v>
      </c>
      <c r="N31" s="17">
        <f t="shared" si="4"/>
        <v>0.5818965517241379</v>
      </c>
    </row>
    <row r="32" spans="1:14" ht="12.75">
      <c r="A32" s="19" t="s">
        <v>50</v>
      </c>
      <c r="B32" s="19" t="s">
        <v>51</v>
      </c>
      <c r="C32" s="19" t="s">
        <v>52</v>
      </c>
      <c r="D32" s="19"/>
      <c r="E32" s="66">
        <v>444</v>
      </c>
      <c r="F32" s="66">
        <v>505</v>
      </c>
      <c r="G32" s="15">
        <f t="shared" si="0"/>
        <v>949</v>
      </c>
      <c r="H32" s="19" t="s">
        <v>50</v>
      </c>
      <c r="I32" s="14">
        <v>255</v>
      </c>
      <c r="J32" s="54">
        <f t="shared" si="1"/>
        <v>0.5743243243243243</v>
      </c>
      <c r="K32" s="14">
        <v>288</v>
      </c>
      <c r="L32" s="54">
        <f t="shared" si="2"/>
        <v>0.5702970297029702</v>
      </c>
      <c r="M32" s="62">
        <f t="shared" si="3"/>
        <v>543</v>
      </c>
      <c r="N32" s="17">
        <f t="shared" si="4"/>
        <v>0.5721812434141201</v>
      </c>
    </row>
    <row r="33" spans="1:14" ht="12.75">
      <c r="A33" s="19" t="s">
        <v>53</v>
      </c>
      <c r="B33" s="19" t="s">
        <v>51</v>
      </c>
      <c r="C33" s="19" t="s">
        <v>52</v>
      </c>
      <c r="D33" s="19"/>
      <c r="E33" s="66">
        <v>419</v>
      </c>
      <c r="F33" s="66">
        <v>498</v>
      </c>
      <c r="G33" s="15">
        <f t="shared" si="0"/>
        <v>917</v>
      </c>
      <c r="H33" s="19" t="s">
        <v>53</v>
      </c>
      <c r="I33" s="14">
        <v>212</v>
      </c>
      <c r="J33" s="54">
        <f t="shared" si="1"/>
        <v>0.5059665871121718</v>
      </c>
      <c r="K33" s="14">
        <v>248</v>
      </c>
      <c r="L33" s="54">
        <f t="shared" si="2"/>
        <v>0.4979919678714859</v>
      </c>
      <c r="M33" s="62">
        <f t="shared" si="3"/>
        <v>460</v>
      </c>
      <c r="N33" s="17">
        <f t="shared" si="4"/>
        <v>0.5016357688113413</v>
      </c>
    </row>
    <row r="34" spans="1:14" ht="12.75">
      <c r="A34" s="19" t="s">
        <v>54</v>
      </c>
      <c r="B34" s="19" t="s">
        <v>51</v>
      </c>
      <c r="C34" s="19" t="s">
        <v>52</v>
      </c>
      <c r="D34" s="19"/>
      <c r="E34" s="66">
        <v>408</v>
      </c>
      <c r="F34" s="66">
        <v>469</v>
      </c>
      <c r="G34" s="15">
        <f t="shared" si="0"/>
        <v>877</v>
      </c>
      <c r="H34" s="19" t="s">
        <v>54</v>
      </c>
      <c r="I34" s="14">
        <v>212</v>
      </c>
      <c r="J34" s="54">
        <f t="shared" si="1"/>
        <v>0.5196078431372549</v>
      </c>
      <c r="K34" s="14">
        <v>231</v>
      </c>
      <c r="L34" s="54">
        <f t="shared" si="2"/>
        <v>0.4925373134328358</v>
      </c>
      <c r="M34" s="62">
        <f t="shared" si="3"/>
        <v>443</v>
      </c>
      <c r="N34" s="17">
        <f t="shared" si="4"/>
        <v>0.5051311288483467</v>
      </c>
    </row>
    <row r="35" spans="1:14" ht="12.75">
      <c r="A35" s="19" t="s">
        <v>55</v>
      </c>
      <c r="B35" s="19" t="s">
        <v>104</v>
      </c>
      <c r="C35" s="19" t="s">
        <v>105</v>
      </c>
      <c r="D35" s="19">
        <v>43</v>
      </c>
      <c r="E35" s="66">
        <v>352</v>
      </c>
      <c r="F35" s="66">
        <v>357</v>
      </c>
      <c r="G35" s="15">
        <f t="shared" si="0"/>
        <v>709</v>
      </c>
      <c r="H35" s="19" t="s">
        <v>55</v>
      </c>
      <c r="I35" s="14">
        <v>196</v>
      </c>
      <c r="J35" s="54">
        <f t="shared" si="1"/>
        <v>0.5568181818181818</v>
      </c>
      <c r="K35" s="14">
        <v>196</v>
      </c>
      <c r="L35" s="54">
        <f t="shared" si="2"/>
        <v>0.5490196078431373</v>
      </c>
      <c r="M35" s="62">
        <f t="shared" si="3"/>
        <v>392</v>
      </c>
      <c r="N35" s="17">
        <f t="shared" si="4"/>
        <v>0.5528913963328632</v>
      </c>
    </row>
    <row r="36" spans="1:14" ht="12.75">
      <c r="A36" s="19" t="s">
        <v>56</v>
      </c>
      <c r="B36" s="19" t="s">
        <v>104</v>
      </c>
      <c r="C36" s="19" t="s">
        <v>105</v>
      </c>
      <c r="D36" s="19">
        <v>43</v>
      </c>
      <c r="E36" s="66">
        <v>306</v>
      </c>
      <c r="F36" s="66">
        <v>335</v>
      </c>
      <c r="G36" s="15">
        <f t="shared" si="0"/>
        <v>641</v>
      </c>
      <c r="H36" s="19" t="s">
        <v>56</v>
      </c>
      <c r="I36" s="14">
        <v>134</v>
      </c>
      <c r="J36" s="54">
        <f t="shared" si="1"/>
        <v>0.43790849673202614</v>
      </c>
      <c r="K36" s="14">
        <v>153</v>
      </c>
      <c r="L36" s="54">
        <f t="shared" si="2"/>
        <v>0.45671641791044776</v>
      </c>
      <c r="M36" s="62">
        <f t="shared" si="3"/>
        <v>287</v>
      </c>
      <c r="N36" s="17">
        <f t="shared" si="4"/>
        <v>0.44773790951638065</v>
      </c>
    </row>
    <row r="37" spans="1:14" ht="12.75">
      <c r="A37" s="19" t="s">
        <v>57</v>
      </c>
      <c r="B37" s="19" t="s">
        <v>58</v>
      </c>
      <c r="C37" s="19" t="s">
        <v>59</v>
      </c>
      <c r="D37" s="19" t="s">
        <v>10</v>
      </c>
      <c r="E37" s="66">
        <v>297</v>
      </c>
      <c r="F37" s="66">
        <v>358</v>
      </c>
      <c r="G37" s="15">
        <f t="shared" si="0"/>
        <v>655</v>
      </c>
      <c r="H37" s="19" t="s">
        <v>57</v>
      </c>
      <c r="I37" s="14">
        <v>159</v>
      </c>
      <c r="J37" s="54">
        <f t="shared" si="1"/>
        <v>0.5353535353535354</v>
      </c>
      <c r="K37" s="14">
        <v>188</v>
      </c>
      <c r="L37" s="54">
        <f t="shared" si="2"/>
        <v>0.5251396648044693</v>
      </c>
      <c r="M37" s="62">
        <f t="shared" si="3"/>
        <v>347</v>
      </c>
      <c r="N37" s="17">
        <f t="shared" si="4"/>
        <v>0.5297709923664122</v>
      </c>
    </row>
    <row r="38" spans="1:14" ht="12.75">
      <c r="A38" s="19" t="s">
        <v>60</v>
      </c>
      <c r="B38" s="19" t="s">
        <v>58</v>
      </c>
      <c r="C38" s="19" t="s">
        <v>59</v>
      </c>
      <c r="D38" s="19" t="s">
        <v>10</v>
      </c>
      <c r="E38" s="66">
        <v>350</v>
      </c>
      <c r="F38" s="66">
        <v>385</v>
      </c>
      <c r="G38" s="15">
        <f t="shared" si="0"/>
        <v>735</v>
      </c>
      <c r="H38" s="19" t="s">
        <v>60</v>
      </c>
      <c r="I38" s="14">
        <v>176</v>
      </c>
      <c r="J38" s="54">
        <f t="shared" si="1"/>
        <v>0.5028571428571429</v>
      </c>
      <c r="K38" s="14">
        <v>200</v>
      </c>
      <c r="L38" s="54">
        <f t="shared" si="2"/>
        <v>0.5194805194805194</v>
      </c>
      <c r="M38" s="62">
        <f t="shared" si="3"/>
        <v>376</v>
      </c>
      <c r="N38" s="17">
        <f t="shared" si="4"/>
        <v>0.5115646258503401</v>
      </c>
    </row>
    <row r="39" spans="1:14" ht="12.75">
      <c r="A39" s="19" t="s">
        <v>61</v>
      </c>
      <c r="B39" s="19" t="s">
        <v>58</v>
      </c>
      <c r="C39" s="19" t="s">
        <v>59</v>
      </c>
      <c r="D39" s="19" t="s">
        <v>10</v>
      </c>
      <c r="E39" s="66">
        <v>390</v>
      </c>
      <c r="F39" s="66">
        <v>368</v>
      </c>
      <c r="G39" s="15">
        <f t="shared" si="0"/>
        <v>758</v>
      </c>
      <c r="H39" s="19" t="s">
        <v>61</v>
      </c>
      <c r="I39" s="14">
        <v>195</v>
      </c>
      <c r="J39" s="54">
        <f t="shared" si="1"/>
        <v>0.5</v>
      </c>
      <c r="K39" s="14">
        <v>193</v>
      </c>
      <c r="L39" s="54">
        <f t="shared" si="2"/>
        <v>0.5244565217391305</v>
      </c>
      <c r="M39" s="62">
        <f t="shared" si="3"/>
        <v>388</v>
      </c>
      <c r="N39" s="17">
        <f t="shared" si="4"/>
        <v>0.5118733509234829</v>
      </c>
    </row>
    <row r="40" spans="1:14" ht="12.75">
      <c r="A40" s="19" t="s">
        <v>62</v>
      </c>
      <c r="B40" s="19" t="s">
        <v>63</v>
      </c>
      <c r="C40" s="19" t="s">
        <v>64</v>
      </c>
      <c r="D40" s="19"/>
      <c r="E40" s="66">
        <v>278</v>
      </c>
      <c r="F40" s="66">
        <v>344</v>
      </c>
      <c r="G40" s="15">
        <f t="shared" si="0"/>
        <v>622</v>
      </c>
      <c r="H40" s="19" t="s">
        <v>62</v>
      </c>
      <c r="I40" s="14">
        <v>158</v>
      </c>
      <c r="J40" s="54">
        <f t="shared" si="1"/>
        <v>0.5683453237410072</v>
      </c>
      <c r="K40" s="14">
        <v>179</v>
      </c>
      <c r="L40" s="54">
        <f t="shared" si="2"/>
        <v>0.5203488372093024</v>
      </c>
      <c r="M40" s="62">
        <f t="shared" si="3"/>
        <v>337</v>
      </c>
      <c r="N40" s="17">
        <f t="shared" si="4"/>
        <v>0.5418006430868167</v>
      </c>
    </row>
    <row r="41" spans="1:14" ht="12.75">
      <c r="A41" s="19" t="s">
        <v>65</v>
      </c>
      <c r="B41" s="19" t="s">
        <v>63</v>
      </c>
      <c r="C41" s="19" t="s">
        <v>64</v>
      </c>
      <c r="D41" s="19"/>
      <c r="E41" s="66">
        <v>341</v>
      </c>
      <c r="F41" s="66">
        <v>408</v>
      </c>
      <c r="G41" s="15">
        <f aca="true" t="shared" si="5" ref="G41:G57">SUM(E41:F41)</f>
        <v>749</v>
      </c>
      <c r="H41" s="19" t="s">
        <v>65</v>
      </c>
      <c r="I41" s="14">
        <v>178</v>
      </c>
      <c r="J41" s="54">
        <f aca="true" t="shared" si="6" ref="J41:J58">(I41/E41)</f>
        <v>0.5219941348973607</v>
      </c>
      <c r="K41" s="14">
        <v>229</v>
      </c>
      <c r="L41" s="54">
        <f aca="true" t="shared" si="7" ref="L41:L58">(K41/F41)</f>
        <v>0.5612745098039216</v>
      </c>
      <c r="M41" s="62">
        <f aca="true" t="shared" si="8" ref="M41:M57">SUM(I41+K41)</f>
        <v>407</v>
      </c>
      <c r="N41" s="17">
        <f aca="true" t="shared" si="9" ref="N41:N58">(M41/G41)</f>
        <v>0.5433911882510013</v>
      </c>
    </row>
    <row r="42" spans="1:14" ht="12.75">
      <c r="A42" s="19" t="s">
        <v>66</v>
      </c>
      <c r="B42" s="19" t="s">
        <v>63</v>
      </c>
      <c r="C42" s="19" t="s">
        <v>64</v>
      </c>
      <c r="D42" s="19"/>
      <c r="E42" s="66">
        <v>329</v>
      </c>
      <c r="F42" s="66">
        <v>400</v>
      </c>
      <c r="G42" s="15">
        <f t="shared" si="5"/>
        <v>729</v>
      </c>
      <c r="H42" s="19" t="s">
        <v>66</v>
      </c>
      <c r="I42" s="14">
        <v>182</v>
      </c>
      <c r="J42" s="54">
        <f t="shared" si="6"/>
        <v>0.5531914893617021</v>
      </c>
      <c r="K42" s="14">
        <v>203</v>
      </c>
      <c r="L42" s="54">
        <f t="shared" si="7"/>
        <v>0.5075</v>
      </c>
      <c r="M42" s="62">
        <f t="shared" si="8"/>
        <v>385</v>
      </c>
      <c r="N42" s="17">
        <f t="shared" si="9"/>
        <v>0.5281207133058985</v>
      </c>
    </row>
    <row r="43" spans="1:14" ht="12.75">
      <c r="A43" s="19" t="s">
        <v>67</v>
      </c>
      <c r="B43" s="19" t="s">
        <v>101</v>
      </c>
      <c r="C43" s="19" t="s">
        <v>102</v>
      </c>
      <c r="D43" s="19">
        <v>21</v>
      </c>
      <c r="E43" s="66">
        <v>0</v>
      </c>
      <c r="F43" s="66">
        <v>0</v>
      </c>
      <c r="G43" s="15">
        <f t="shared" si="5"/>
        <v>0</v>
      </c>
      <c r="H43" s="19" t="s">
        <v>67</v>
      </c>
      <c r="I43" s="14">
        <v>25</v>
      </c>
      <c r="J43" s="54" t="e">
        <f t="shared" si="6"/>
        <v>#DIV/0!</v>
      </c>
      <c r="K43" s="14">
        <v>23</v>
      </c>
      <c r="L43" s="54" t="e">
        <f t="shared" si="7"/>
        <v>#DIV/0!</v>
      </c>
      <c r="M43" s="62">
        <f t="shared" si="8"/>
        <v>48</v>
      </c>
      <c r="N43" s="17" t="e">
        <f t="shared" si="9"/>
        <v>#DIV/0!</v>
      </c>
    </row>
    <row r="44" spans="1:14" ht="12.75">
      <c r="A44" s="19" t="s">
        <v>68</v>
      </c>
      <c r="B44" s="19" t="s">
        <v>69</v>
      </c>
      <c r="C44" s="19" t="s">
        <v>70</v>
      </c>
      <c r="D44" s="19" t="s">
        <v>71</v>
      </c>
      <c r="E44" s="66">
        <v>563</v>
      </c>
      <c r="F44" s="66">
        <v>551</v>
      </c>
      <c r="G44" s="15">
        <f t="shared" si="5"/>
        <v>1114</v>
      </c>
      <c r="H44" s="19" t="s">
        <v>68</v>
      </c>
      <c r="I44" s="14">
        <v>321</v>
      </c>
      <c r="J44" s="54">
        <f t="shared" si="6"/>
        <v>0.5701598579040853</v>
      </c>
      <c r="K44" s="14">
        <v>331</v>
      </c>
      <c r="L44" s="54">
        <f t="shared" si="7"/>
        <v>0.6007259528130672</v>
      </c>
      <c r="M44" s="62">
        <f t="shared" si="8"/>
        <v>652</v>
      </c>
      <c r="N44" s="17">
        <f t="shared" si="9"/>
        <v>0.585278276481149</v>
      </c>
    </row>
    <row r="45" spans="1:14" ht="12.75">
      <c r="A45" s="19" t="s">
        <v>72</v>
      </c>
      <c r="B45" s="19" t="s">
        <v>69</v>
      </c>
      <c r="C45" s="19" t="s">
        <v>70</v>
      </c>
      <c r="D45" s="19" t="s">
        <v>71</v>
      </c>
      <c r="E45" s="66">
        <v>383</v>
      </c>
      <c r="F45" s="66">
        <v>456</v>
      </c>
      <c r="G45" s="15">
        <f t="shared" si="5"/>
        <v>839</v>
      </c>
      <c r="H45" s="19" t="s">
        <v>72</v>
      </c>
      <c r="I45" s="14">
        <v>227</v>
      </c>
      <c r="J45" s="54">
        <f t="shared" si="6"/>
        <v>0.5926892950391645</v>
      </c>
      <c r="K45" s="14">
        <v>254</v>
      </c>
      <c r="L45" s="54">
        <f t="shared" si="7"/>
        <v>0.5570175438596491</v>
      </c>
      <c r="M45" s="62">
        <f t="shared" si="8"/>
        <v>481</v>
      </c>
      <c r="N45" s="17">
        <f t="shared" si="9"/>
        <v>0.5733015494636472</v>
      </c>
    </row>
    <row r="46" spans="1:14" ht="12.75">
      <c r="A46" s="19" t="s">
        <v>73</v>
      </c>
      <c r="B46" s="19" t="s">
        <v>69</v>
      </c>
      <c r="C46" s="19" t="s">
        <v>70</v>
      </c>
      <c r="D46" s="19" t="s">
        <v>71</v>
      </c>
      <c r="E46" s="66">
        <v>361</v>
      </c>
      <c r="F46" s="66">
        <v>421</v>
      </c>
      <c r="G46" s="15">
        <f t="shared" si="5"/>
        <v>782</v>
      </c>
      <c r="H46" s="19" t="s">
        <v>73</v>
      </c>
      <c r="I46" s="14">
        <v>203</v>
      </c>
      <c r="J46" s="54">
        <f t="shared" si="6"/>
        <v>0.5623268698060941</v>
      </c>
      <c r="K46" s="14">
        <v>217</v>
      </c>
      <c r="L46" s="54">
        <f t="shared" si="7"/>
        <v>0.5154394299287411</v>
      </c>
      <c r="M46" s="62">
        <f t="shared" si="8"/>
        <v>420</v>
      </c>
      <c r="N46" s="17">
        <f t="shared" si="9"/>
        <v>0.5370843989769821</v>
      </c>
    </row>
    <row r="47" spans="1:14" ht="12.75">
      <c r="A47" s="19" t="s">
        <v>74</v>
      </c>
      <c r="B47" s="19" t="s">
        <v>69</v>
      </c>
      <c r="C47" s="19" t="s">
        <v>70</v>
      </c>
      <c r="D47" s="19" t="s">
        <v>71</v>
      </c>
      <c r="E47" s="66">
        <v>310</v>
      </c>
      <c r="F47" s="66">
        <v>328</v>
      </c>
      <c r="G47" s="15">
        <f t="shared" si="5"/>
        <v>638</v>
      </c>
      <c r="H47" s="19" t="s">
        <v>74</v>
      </c>
      <c r="I47" s="14">
        <v>177</v>
      </c>
      <c r="J47" s="54">
        <f t="shared" si="6"/>
        <v>0.5709677419354838</v>
      </c>
      <c r="K47" s="14">
        <v>162</v>
      </c>
      <c r="L47" s="54">
        <f t="shared" si="7"/>
        <v>0.49390243902439024</v>
      </c>
      <c r="M47" s="62">
        <f t="shared" si="8"/>
        <v>339</v>
      </c>
      <c r="N47" s="17">
        <f t="shared" si="9"/>
        <v>0.5313479623824452</v>
      </c>
    </row>
    <row r="48" spans="1:14" ht="12.75">
      <c r="A48" s="19" t="s">
        <v>75</v>
      </c>
      <c r="B48" s="19" t="s">
        <v>76</v>
      </c>
      <c r="C48" s="19" t="s">
        <v>77</v>
      </c>
      <c r="D48" s="19" t="s">
        <v>10</v>
      </c>
      <c r="E48" s="66">
        <v>353</v>
      </c>
      <c r="F48" s="66">
        <v>374</v>
      </c>
      <c r="G48" s="15">
        <f t="shared" si="5"/>
        <v>727</v>
      </c>
      <c r="H48" s="19" t="s">
        <v>75</v>
      </c>
      <c r="I48" s="14">
        <v>227</v>
      </c>
      <c r="J48" s="54">
        <f t="shared" si="6"/>
        <v>0.6430594900849859</v>
      </c>
      <c r="K48" s="14">
        <v>228</v>
      </c>
      <c r="L48" s="54">
        <f t="shared" si="7"/>
        <v>0.6096256684491979</v>
      </c>
      <c r="M48" s="62">
        <f t="shared" si="8"/>
        <v>455</v>
      </c>
      <c r="N48" s="17">
        <f t="shared" si="9"/>
        <v>0.6258596973865199</v>
      </c>
    </row>
    <row r="49" spans="1:14" ht="12.75">
      <c r="A49" s="19" t="s">
        <v>78</v>
      </c>
      <c r="B49" s="19" t="s">
        <v>76</v>
      </c>
      <c r="C49" s="19" t="s">
        <v>77</v>
      </c>
      <c r="D49" s="19" t="s">
        <v>10</v>
      </c>
      <c r="E49" s="66">
        <v>342</v>
      </c>
      <c r="F49" s="66">
        <v>355</v>
      </c>
      <c r="G49" s="15">
        <f t="shared" si="5"/>
        <v>697</v>
      </c>
      <c r="H49" s="19" t="s">
        <v>78</v>
      </c>
      <c r="I49" s="14">
        <v>204</v>
      </c>
      <c r="J49" s="54">
        <f t="shared" si="6"/>
        <v>0.5964912280701754</v>
      </c>
      <c r="K49" s="14">
        <v>203</v>
      </c>
      <c r="L49" s="54">
        <f t="shared" si="7"/>
        <v>0.571830985915493</v>
      </c>
      <c r="M49" s="62">
        <f t="shared" si="8"/>
        <v>407</v>
      </c>
      <c r="N49" s="17">
        <f t="shared" si="9"/>
        <v>0.5839311334289814</v>
      </c>
    </row>
    <row r="50" spans="1:14" ht="12.75">
      <c r="A50" s="19" t="s">
        <v>79</v>
      </c>
      <c r="B50" s="19" t="s">
        <v>76</v>
      </c>
      <c r="C50" s="19" t="s">
        <v>77</v>
      </c>
      <c r="D50" s="19" t="s">
        <v>10</v>
      </c>
      <c r="E50" s="66">
        <v>320</v>
      </c>
      <c r="F50" s="66">
        <v>345</v>
      </c>
      <c r="G50" s="15">
        <f t="shared" si="5"/>
        <v>665</v>
      </c>
      <c r="H50" s="19" t="s">
        <v>79</v>
      </c>
      <c r="I50" s="14">
        <v>177</v>
      </c>
      <c r="J50" s="54">
        <f t="shared" si="6"/>
        <v>0.553125</v>
      </c>
      <c r="K50" s="14">
        <v>214</v>
      </c>
      <c r="L50" s="54">
        <f t="shared" si="7"/>
        <v>0.6202898550724638</v>
      </c>
      <c r="M50" s="62">
        <f t="shared" si="8"/>
        <v>391</v>
      </c>
      <c r="N50" s="17">
        <f t="shared" si="9"/>
        <v>0.58796992481203</v>
      </c>
    </row>
    <row r="51" spans="1:14" ht="12.75">
      <c r="A51" s="19" t="s">
        <v>80</v>
      </c>
      <c r="B51" s="19" t="s">
        <v>81</v>
      </c>
      <c r="C51" s="19" t="s">
        <v>24</v>
      </c>
      <c r="D51" s="19" t="s">
        <v>82</v>
      </c>
      <c r="E51" s="66">
        <v>302</v>
      </c>
      <c r="F51" s="66">
        <v>339</v>
      </c>
      <c r="G51" s="15">
        <f t="shared" si="5"/>
        <v>641</v>
      </c>
      <c r="H51" s="19" t="s">
        <v>80</v>
      </c>
      <c r="I51" s="14">
        <v>146</v>
      </c>
      <c r="J51" s="54">
        <f t="shared" si="6"/>
        <v>0.48344370860927155</v>
      </c>
      <c r="K51" s="14">
        <v>171</v>
      </c>
      <c r="L51" s="54">
        <f t="shared" si="7"/>
        <v>0.504424778761062</v>
      </c>
      <c r="M51" s="62">
        <f t="shared" si="8"/>
        <v>317</v>
      </c>
      <c r="N51" s="17">
        <f t="shared" si="9"/>
        <v>0.49453978159126366</v>
      </c>
    </row>
    <row r="52" spans="1:14" ht="12.75">
      <c r="A52" s="19" t="s">
        <v>83</v>
      </c>
      <c r="B52" s="19" t="s">
        <v>81</v>
      </c>
      <c r="C52" s="19" t="s">
        <v>24</v>
      </c>
      <c r="D52" s="19" t="s">
        <v>82</v>
      </c>
      <c r="E52" s="66">
        <v>323</v>
      </c>
      <c r="F52" s="66">
        <v>385</v>
      </c>
      <c r="G52" s="15">
        <f t="shared" si="5"/>
        <v>708</v>
      </c>
      <c r="H52" s="19" t="s">
        <v>83</v>
      </c>
      <c r="I52" s="14">
        <v>172</v>
      </c>
      <c r="J52" s="54">
        <f t="shared" si="6"/>
        <v>0.5325077399380805</v>
      </c>
      <c r="K52" s="14">
        <v>220</v>
      </c>
      <c r="L52" s="54">
        <f t="shared" si="7"/>
        <v>0.5714285714285714</v>
      </c>
      <c r="M52" s="62">
        <f t="shared" si="8"/>
        <v>392</v>
      </c>
      <c r="N52" s="17">
        <f t="shared" si="9"/>
        <v>0.5536723163841808</v>
      </c>
    </row>
    <row r="53" spans="1:14" ht="12.75">
      <c r="A53" s="19" t="s">
        <v>84</v>
      </c>
      <c r="B53" s="19" t="s">
        <v>85</v>
      </c>
      <c r="C53" s="19" t="s">
        <v>86</v>
      </c>
      <c r="D53" s="19"/>
      <c r="E53" s="66">
        <v>377</v>
      </c>
      <c r="F53" s="66">
        <v>446</v>
      </c>
      <c r="G53" s="15">
        <f t="shared" si="5"/>
        <v>823</v>
      </c>
      <c r="H53" s="19" t="s">
        <v>84</v>
      </c>
      <c r="I53" s="14">
        <v>206</v>
      </c>
      <c r="J53" s="54">
        <f t="shared" si="6"/>
        <v>0.5464190981432361</v>
      </c>
      <c r="K53" s="14">
        <v>223</v>
      </c>
      <c r="L53" s="54">
        <f t="shared" si="7"/>
        <v>0.5</v>
      </c>
      <c r="M53" s="62">
        <f t="shared" si="8"/>
        <v>429</v>
      </c>
      <c r="N53" s="17">
        <f t="shared" si="9"/>
        <v>0.5212636695018226</v>
      </c>
    </row>
    <row r="54" spans="1:14" ht="12.75">
      <c r="A54" s="19" t="s">
        <v>87</v>
      </c>
      <c r="B54" s="19" t="s">
        <v>85</v>
      </c>
      <c r="C54" s="19" t="s">
        <v>86</v>
      </c>
      <c r="D54" s="19"/>
      <c r="E54" s="66">
        <v>368</v>
      </c>
      <c r="F54" s="66">
        <v>434</v>
      </c>
      <c r="G54" s="15">
        <f t="shared" si="5"/>
        <v>802</v>
      </c>
      <c r="H54" s="19" t="s">
        <v>87</v>
      </c>
      <c r="I54" s="14">
        <v>179</v>
      </c>
      <c r="J54" s="54">
        <f t="shared" si="6"/>
        <v>0.48641304347826086</v>
      </c>
      <c r="K54" s="14">
        <v>215</v>
      </c>
      <c r="L54" s="54">
        <f t="shared" si="7"/>
        <v>0.49539170506912444</v>
      </c>
      <c r="M54" s="62">
        <f t="shared" si="8"/>
        <v>394</v>
      </c>
      <c r="N54" s="17">
        <f t="shared" si="9"/>
        <v>0.4912718204488778</v>
      </c>
    </row>
    <row r="55" spans="1:14" ht="12.75">
      <c r="A55" s="19" t="s">
        <v>88</v>
      </c>
      <c r="B55" s="19" t="s">
        <v>85</v>
      </c>
      <c r="C55" s="19" t="s">
        <v>86</v>
      </c>
      <c r="D55" s="19"/>
      <c r="E55" s="66">
        <v>488</v>
      </c>
      <c r="F55" s="66">
        <v>516</v>
      </c>
      <c r="G55" s="15">
        <f t="shared" si="5"/>
        <v>1004</v>
      </c>
      <c r="H55" s="19" t="s">
        <v>88</v>
      </c>
      <c r="I55" s="14">
        <v>310</v>
      </c>
      <c r="J55" s="54">
        <f t="shared" si="6"/>
        <v>0.6352459016393442</v>
      </c>
      <c r="K55" s="14">
        <v>314</v>
      </c>
      <c r="L55" s="54">
        <f t="shared" si="7"/>
        <v>0.6085271317829457</v>
      </c>
      <c r="M55" s="62">
        <f t="shared" si="8"/>
        <v>624</v>
      </c>
      <c r="N55" s="17">
        <f t="shared" si="9"/>
        <v>0.6215139442231076</v>
      </c>
    </row>
    <row r="56" spans="1:14" ht="12.75">
      <c r="A56" s="19" t="s">
        <v>89</v>
      </c>
      <c r="B56" s="19" t="s">
        <v>85</v>
      </c>
      <c r="C56" s="19" t="s">
        <v>86</v>
      </c>
      <c r="D56" s="19"/>
      <c r="E56" s="66">
        <v>326</v>
      </c>
      <c r="F56" s="66">
        <v>393</v>
      </c>
      <c r="G56" s="15">
        <f t="shared" si="5"/>
        <v>719</v>
      </c>
      <c r="H56" s="19" t="s">
        <v>89</v>
      </c>
      <c r="I56" s="14">
        <v>165</v>
      </c>
      <c r="J56" s="54">
        <f t="shared" si="6"/>
        <v>0.5061349693251533</v>
      </c>
      <c r="K56" s="14">
        <v>203</v>
      </c>
      <c r="L56" s="54">
        <f t="shared" si="7"/>
        <v>0.5165394402035624</v>
      </c>
      <c r="M56" s="62">
        <f t="shared" si="8"/>
        <v>368</v>
      </c>
      <c r="N56" s="17">
        <f t="shared" si="9"/>
        <v>0.5118219749652295</v>
      </c>
    </row>
    <row r="57" spans="1:14" ht="13.5" thickBot="1">
      <c r="A57" s="19" t="s">
        <v>90</v>
      </c>
      <c r="B57" s="19" t="s">
        <v>85</v>
      </c>
      <c r="C57" s="19" t="s">
        <v>86</v>
      </c>
      <c r="D57" s="19"/>
      <c r="E57" s="66">
        <v>459</v>
      </c>
      <c r="F57" s="66">
        <v>497</v>
      </c>
      <c r="G57" s="15">
        <f t="shared" si="5"/>
        <v>956</v>
      </c>
      <c r="H57" s="19">
        <v>49</v>
      </c>
      <c r="I57" s="14">
        <v>252</v>
      </c>
      <c r="J57" s="54">
        <f t="shared" si="6"/>
        <v>0.5490196078431373</v>
      </c>
      <c r="K57" s="14">
        <v>290</v>
      </c>
      <c r="L57" s="54">
        <f t="shared" si="7"/>
        <v>0.5835010060362174</v>
      </c>
      <c r="M57" s="62">
        <f t="shared" si="8"/>
        <v>542</v>
      </c>
      <c r="N57" s="17">
        <f t="shared" si="9"/>
        <v>0.5669456066945606</v>
      </c>
    </row>
    <row r="58" spans="1:14" ht="13.5" thickBot="1">
      <c r="A58" s="19"/>
      <c r="B58" s="19"/>
      <c r="C58" s="47" t="s">
        <v>91</v>
      </c>
      <c r="D58" s="19"/>
      <c r="E58" s="16">
        <f>SUM(E9:E57)</f>
        <v>17171</v>
      </c>
      <c r="F58" s="16">
        <f>SUM(F9:F57)</f>
        <v>19651</v>
      </c>
      <c r="G58" s="16">
        <f>SUM(G9:G57)</f>
        <v>36822</v>
      </c>
      <c r="I58" s="55">
        <f>SUM(I9:I57)</f>
        <v>9256</v>
      </c>
      <c r="J58" s="56">
        <f t="shared" si="6"/>
        <v>0.5390483955506377</v>
      </c>
      <c r="K58" s="57">
        <f>SUM(K9:K57)</f>
        <v>10469</v>
      </c>
      <c r="L58" s="56">
        <f t="shared" si="7"/>
        <v>0.5327464251183146</v>
      </c>
      <c r="M58" s="24">
        <f>SUM(M9:M57)</f>
        <v>19725</v>
      </c>
      <c r="N58" s="18">
        <f t="shared" si="9"/>
        <v>0.5356851882027049</v>
      </c>
    </row>
    <row r="59" ht="12.75">
      <c r="H59" s="19"/>
    </row>
    <row r="60" spans="12:14" ht="12.75">
      <c r="L60" s="21" t="str">
        <f>$G$4</f>
        <v>Sezioni scrutinate</v>
      </c>
      <c r="M60" s="21"/>
      <c r="N60" s="22">
        <f>COUNTIF($M$9:$M$57,"&lt;&gt;0")</f>
        <v>49</v>
      </c>
    </row>
    <row r="61" spans="12:14" ht="12.75">
      <c r="L61" s="21" t="s">
        <v>106</v>
      </c>
      <c r="M61" s="21"/>
      <c r="N61" s="23">
        <f>$I$4</f>
        <v>49</v>
      </c>
    </row>
    <row r="63" spans="22:25" ht="12.75">
      <c r="V63" s="48"/>
      <c r="W63" s="48"/>
      <c r="X63" s="48"/>
      <c r="Y63" s="48"/>
    </row>
  </sheetData>
  <sheetProtection password="8351" sheet="1" objects="1" scenarios="1"/>
  <mergeCells count="2">
    <mergeCell ref="I6:N6"/>
    <mergeCell ref="F2:G2"/>
  </mergeCells>
  <printOptions gridLines="1" horizontalCentered="1" vertic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landscape" paperSize="8" scale="61" r:id="rId2"/>
  <headerFooter alignWithMargins="0">
    <oddHeader>&amp;LComune di Vercelli&amp;RCentro Elaborazione Dati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Y63"/>
  <sheetViews>
    <sheetView workbookViewId="0" topLeftCell="B25">
      <selection activeCell="K33" sqref="K33"/>
    </sheetView>
  </sheetViews>
  <sheetFormatPr defaultColWidth="9.140625" defaultRowHeight="12.75"/>
  <cols>
    <col min="1" max="1" width="4.57421875" style="20" customWidth="1"/>
    <col min="2" max="2" width="34.421875" style="20" customWidth="1"/>
    <col min="3" max="3" width="24.57421875" style="20" customWidth="1"/>
    <col min="4" max="4" width="4.7109375" style="20" customWidth="1"/>
    <col min="5" max="5" width="14.00390625" style="35" customWidth="1"/>
    <col min="6" max="7" width="11.421875" style="35" customWidth="1"/>
    <col min="8" max="8" width="6.00390625" style="20" customWidth="1"/>
    <col min="9" max="14" width="10.28125" style="20" customWidth="1"/>
    <col min="15" max="15" width="4.7109375" style="20" customWidth="1"/>
    <col min="16" max="21" width="10.57421875" style="20" customWidth="1"/>
    <col min="22" max="22" width="4.8515625" style="20" customWidth="1"/>
    <col min="23" max="23" width="7.28125" style="20" customWidth="1"/>
    <col min="24" max="24" width="7.7109375" style="20" customWidth="1"/>
    <col min="25" max="25" width="7.00390625" style="20" customWidth="1"/>
    <col min="26" max="31" width="10.421875" style="20" customWidth="1"/>
    <col min="32" max="16384" width="8.8515625" style="20" customWidth="1"/>
  </cols>
  <sheetData>
    <row r="1" ht="12.75"/>
    <row r="2" spans="5:11" ht="12.75">
      <c r="E2" s="27" t="s">
        <v>122</v>
      </c>
      <c r="F2" s="72" t="s">
        <v>116</v>
      </c>
      <c r="G2" s="72"/>
      <c r="H2" s="29" t="s">
        <v>97</v>
      </c>
      <c r="I2" s="30"/>
      <c r="J2" s="30"/>
      <c r="K2" s="30">
        <v>0.6458333333333334</v>
      </c>
    </row>
    <row r="3" spans="2:11" ht="12.75">
      <c r="B3" s="31"/>
      <c r="C3" s="32"/>
      <c r="D3" s="32"/>
      <c r="E3" s="67" t="s">
        <v>118</v>
      </c>
      <c r="F3" s="28"/>
      <c r="G3" s="33" t="s">
        <v>98</v>
      </c>
      <c r="H3" s="29"/>
      <c r="I3" s="29"/>
      <c r="J3" s="29" t="s">
        <v>99</v>
      </c>
      <c r="K3" s="29"/>
    </row>
    <row r="4" spans="2:11" ht="12.75">
      <c r="B4" s="31"/>
      <c r="C4" s="32"/>
      <c r="D4" s="32"/>
      <c r="E4" s="34" t="s">
        <v>119</v>
      </c>
      <c r="F4" s="28"/>
      <c r="G4" s="33" t="s">
        <v>103</v>
      </c>
      <c r="H4" s="29"/>
      <c r="I4" s="29">
        <v>49</v>
      </c>
      <c r="J4" s="50"/>
      <c r="K4" s="51"/>
    </row>
    <row r="5" ht="13.5" thickBot="1"/>
    <row r="6" spans="3:14" ht="13.5" thickBot="1">
      <c r="C6" s="36">
        <f ca="1">NOW()</f>
        <v>40707.69662638889</v>
      </c>
      <c r="I6" s="69" t="str">
        <f>$E$2&amp;" del "&amp;$E$3&amp;" "&amp;$E$4&amp;"   "&amp;$F$2&amp;"   "&amp;$H$2&amp;" "&amp;TEXT(K2,"h.mm")</f>
        <v>Referendum N. 4 del 12 -13 Giugno 2011   Affluenze Lunedì   ore 15.30</v>
      </c>
      <c r="J6" s="70"/>
      <c r="K6" s="70"/>
      <c r="L6" s="70"/>
      <c r="M6" s="70"/>
      <c r="N6" s="71"/>
    </row>
    <row r="7" spans="5:14" ht="12.75">
      <c r="E7" s="37" t="s">
        <v>0</v>
      </c>
      <c r="F7" s="38" t="s">
        <v>0</v>
      </c>
      <c r="G7" s="38" t="s">
        <v>0</v>
      </c>
      <c r="I7" s="52" t="s">
        <v>92</v>
      </c>
      <c r="J7" s="39" t="s">
        <v>93</v>
      </c>
      <c r="K7" s="39" t="s">
        <v>92</v>
      </c>
      <c r="L7" s="39" t="s">
        <v>93</v>
      </c>
      <c r="M7" s="39" t="s">
        <v>92</v>
      </c>
      <c r="N7" s="40" t="s">
        <v>93</v>
      </c>
    </row>
    <row r="8" spans="1:14" ht="13.5" thickBot="1">
      <c r="A8" s="41" t="s">
        <v>1</v>
      </c>
      <c r="B8" s="41" t="s">
        <v>2</v>
      </c>
      <c r="C8" s="41" t="s">
        <v>3</v>
      </c>
      <c r="D8" s="41" t="s">
        <v>4</v>
      </c>
      <c r="E8" s="42" t="s">
        <v>5</v>
      </c>
      <c r="F8" s="43" t="s">
        <v>96</v>
      </c>
      <c r="G8" s="43" t="s">
        <v>6</v>
      </c>
      <c r="H8" s="41" t="s">
        <v>1</v>
      </c>
      <c r="I8" s="53" t="s">
        <v>5</v>
      </c>
      <c r="J8" s="44" t="s">
        <v>5</v>
      </c>
      <c r="K8" s="44" t="s">
        <v>96</v>
      </c>
      <c r="L8" s="44" t="s">
        <v>96</v>
      </c>
      <c r="M8" s="44" t="s">
        <v>6</v>
      </c>
      <c r="N8" s="45" t="s">
        <v>6</v>
      </c>
    </row>
    <row r="9" spans="1:14" ht="12.75">
      <c r="A9" s="19" t="s">
        <v>7</v>
      </c>
      <c r="B9" s="19" t="s">
        <v>8</v>
      </c>
      <c r="C9" s="46" t="s">
        <v>9</v>
      </c>
      <c r="D9" s="19">
        <v>3</v>
      </c>
      <c r="E9" s="66">
        <v>382</v>
      </c>
      <c r="F9" s="66">
        <v>442</v>
      </c>
      <c r="G9" s="15">
        <f aca="true" t="shared" si="0" ref="G9:G40">SUM(E9:F9)</f>
        <v>824</v>
      </c>
      <c r="H9" s="19" t="s">
        <v>7</v>
      </c>
      <c r="I9" s="14">
        <v>182</v>
      </c>
      <c r="J9" s="54">
        <f aca="true" t="shared" si="1" ref="J9:J40">(I9/E9)</f>
        <v>0.47643979057591623</v>
      </c>
      <c r="K9" s="14">
        <v>228</v>
      </c>
      <c r="L9" s="54">
        <f aca="true" t="shared" si="2" ref="L9:L40">(K9/F9)</f>
        <v>0.5158371040723982</v>
      </c>
      <c r="M9" s="62">
        <f aca="true" t="shared" si="3" ref="M9:M40">SUM(I9+K9)</f>
        <v>410</v>
      </c>
      <c r="N9" s="17">
        <f aca="true" t="shared" si="4" ref="N9:N40">(M9/G9)</f>
        <v>0.4975728155339806</v>
      </c>
    </row>
    <row r="10" spans="1:14" ht="12.75">
      <c r="A10" s="19" t="s">
        <v>11</v>
      </c>
      <c r="B10" s="19" t="s">
        <v>8</v>
      </c>
      <c r="C10" s="46" t="s">
        <v>9</v>
      </c>
      <c r="D10" s="19">
        <v>3</v>
      </c>
      <c r="E10" s="66">
        <v>278</v>
      </c>
      <c r="F10" s="66">
        <v>451</v>
      </c>
      <c r="G10" s="15">
        <f t="shared" si="0"/>
        <v>729</v>
      </c>
      <c r="H10" s="19" t="s">
        <v>11</v>
      </c>
      <c r="I10" s="14">
        <v>136</v>
      </c>
      <c r="J10" s="54">
        <f t="shared" si="1"/>
        <v>0.4892086330935252</v>
      </c>
      <c r="K10" s="14">
        <v>166</v>
      </c>
      <c r="L10" s="54">
        <f t="shared" si="2"/>
        <v>0.36807095343680707</v>
      </c>
      <c r="M10" s="62">
        <f t="shared" si="3"/>
        <v>302</v>
      </c>
      <c r="N10" s="17">
        <f t="shared" si="4"/>
        <v>0.41426611796982166</v>
      </c>
    </row>
    <row r="11" spans="1:14" ht="12.75">
      <c r="A11" s="19" t="s">
        <v>12</v>
      </c>
      <c r="B11" s="19" t="s">
        <v>13</v>
      </c>
      <c r="C11" s="19" t="s">
        <v>14</v>
      </c>
      <c r="D11" s="19" t="s">
        <v>15</v>
      </c>
      <c r="E11" s="66">
        <v>307</v>
      </c>
      <c r="F11" s="66">
        <v>329</v>
      </c>
      <c r="G11" s="15">
        <f t="shared" si="0"/>
        <v>636</v>
      </c>
      <c r="H11" s="19" t="s">
        <v>12</v>
      </c>
      <c r="I11" s="14">
        <v>119</v>
      </c>
      <c r="J11" s="54">
        <f t="shared" si="1"/>
        <v>0.38762214983713356</v>
      </c>
      <c r="K11" s="14">
        <v>132</v>
      </c>
      <c r="L11" s="54">
        <f t="shared" si="2"/>
        <v>0.4012158054711246</v>
      </c>
      <c r="M11" s="62">
        <f t="shared" si="3"/>
        <v>251</v>
      </c>
      <c r="N11" s="17">
        <f t="shared" si="4"/>
        <v>0.3946540880503145</v>
      </c>
    </row>
    <row r="12" spans="1:14" ht="12.75">
      <c r="A12" s="19" t="s">
        <v>16</v>
      </c>
      <c r="B12" s="19" t="s">
        <v>17</v>
      </c>
      <c r="C12" s="19" t="s">
        <v>18</v>
      </c>
      <c r="D12" s="19">
        <v>48</v>
      </c>
      <c r="E12" s="66">
        <v>335</v>
      </c>
      <c r="F12" s="66">
        <v>399</v>
      </c>
      <c r="G12" s="15">
        <f t="shared" si="0"/>
        <v>734</v>
      </c>
      <c r="H12" s="19" t="s">
        <v>16</v>
      </c>
      <c r="I12" s="14">
        <v>171</v>
      </c>
      <c r="J12" s="54">
        <f t="shared" si="1"/>
        <v>0.5104477611940299</v>
      </c>
      <c r="K12" s="14">
        <v>215</v>
      </c>
      <c r="L12" s="54">
        <f t="shared" si="2"/>
        <v>0.5388471177944862</v>
      </c>
      <c r="M12" s="62">
        <f t="shared" si="3"/>
        <v>386</v>
      </c>
      <c r="N12" s="17">
        <f t="shared" si="4"/>
        <v>0.5258855585831063</v>
      </c>
    </row>
    <row r="13" spans="1:14" ht="12.75">
      <c r="A13" s="19" t="s">
        <v>19</v>
      </c>
      <c r="B13" s="19" t="s">
        <v>17</v>
      </c>
      <c r="C13" s="19" t="s">
        <v>18</v>
      </c>
      <c r="D13" s="19">
        <v>48</v>
      </c>
      <c r="E13" s="66">
        <v>318</v>
      </c>
      <c r="F13" s="66">
        <v>363</v>
      </c>
      <c r="G13" s="15">
        <f t="shared" si="0"/>
        <v>681</v>
      </c>
      <c r="H13" s="19" t="s">
        <v>19</v>
      </c>
      <c r="I13" s="14">
        <v>176</v>
      </c>
      <c r="J13" s="54">
        <f t="shared" si="1"/>
        <v>0.5534591194968553</v>
      </c>
      <c r="K13" s="14">
        <v>186</v>
      </c>
      <c r="L13" s="54">
        <f t="shared" si="2"/>
        <v>0.512396694214876</v>
      </c>
      <c r="M13" s="62">
        <f t="shared" si="3"/>
        <v>362</v>
      </c>
      <c r="N13" s="17">
        <f t="shared" si="4"/>
        <v>0.5315712187958884</v>
      </c>
    </row>
    <row r="14" spans="1:14" ht="12.75">
      <c r="A14" s="19" t="s">
        <v>20</v>
      </c>
      <c r="B14" s="19" t="s">
        <v>17</v>
      </c>
      <c r="C14" s="19" t="s">
        <v>18</v>
      </c>
      <c r="D14" s="19">
        <v>48</v>
      </c>
      <c r="E14" s="66">
        <v>383</v>
      </c>
      <c r="F14" s="66">
        <v>409</v>
      </c>
      <c r="G14" s="15">
        <f t="shared" si="0"/>
        <v>792</v>
      </c>
      <c r="H14" s="19" t="s">
        <v>20</v>
      </c>
      <c r="I14" s="14">
        <v>212</v>
      </c>
      <c r="J14" s="54">
        <f t="shared" si="1"/>
        <v>0.5535248041775457</v>
      </c>
      <c r="K14" s="14">
        <v>235</v>
      </c>
      <c r="L14" s="54">
        <f t="shared" si="2"/>
        <v>0.5745721271393643</v>
      </c>
      <c r="M14" s="62">
        <f t="shared" si="3"/>
        <v>447</v>
      </c>
      <c r="N14" s="17">
        <f t="shared" si="4"/>
        <v>0.5643939393939394</v>
      </c>
    </row>
    <row r="15" spans="1:14" ht="12.75">
      <c r="A15" s="19" t="s">
        <v>21</v>
      </c>
      <c r="B15" s="19" t="s">
        <v>17</v>
      </c>
      <c r="C15" s="19" t="s">
        <v>18</v>
      </c>
      <c r="D15" s="19">
        <v>48</v>
      </c>
      <c r="E15" s="66">
        <v>345</v>
      </c>
      <c r="F15" s="66">
        <v>391</v>
      </c>
      <c r="G15" s="15">
        <f t="shared" si="0"/>
        <v>736</v>
      </c>
      <c r="H15" s="19" t="s">
        <v>21</v>
      </c>
      <c r="I15" s="14">
        <v>197</v>
      </c>
      <c r="J15" s="54">
        <f t="shared" si="1"/>
        <v>0.5710144927536231</v>
      </c>
      <c r="K15" s="14">
        <v>234</v>
      </c>
      <c r="L15" s="54">
        <f t="shared" si="2"/>
        <v>0.59846547314578</v>
      </c>
      <c r="M15" s="62">
        <f t="shared" si="3"/>
        <v>431</v>
      </c>
      <c r="N15" s="17">
        <f t="shared" si="4"/>
        <v>0.5855978260869565</v>
      </c>
    </row>
    <row r="16" spans="1:14" ht="12.75">
      <c r="A16" s="19" t="s">
        <v>22</v>
      </c>
      <c r="B16" s="19" t="s">
        <v>23</v>
      </c>
      <c r="C16" s="19" t="s">
        <v>24</v>
      </c>
      <c r="D16" s="19">
        <v>4</v>
      </c>
      <c r="E16" s="66">
        <v>344</v>
      </c>
      <c r="F16" s="66">
        <v>362</v>
      </c>
      <c r="G16" s="15">
        <f t="shared" si="0"/>
        <v>706</v>
      </c>
      <c r="H16" s="19" t="s">
        <v>22</v>
      </c>
      <c r="I16" s="14">
        <v>190</v>
      </c>
      <c r="J16" s="54">
        <f t="shared" si="1"/>
        <v>0.5523255813953488</v>
      </c>
      <c r="K16" s="14">
        <v>203</v>
      </c>
      <c r="L16" s="54">
        <f t="shared" si="2"/>
        <v>0.5607734806629834</v>
      </c>
      <c r="M16" s="62">
        <f t="shared" si="3"/>
        <v>393</v>
      </c>
      <c r="N16" s="17">
        <f t="shared" si="4"/>
        <v>0.556657223796034</v>
      </c>
    </row>
    <row r="17" spans="1:14" ht="12.75">
      <c r="A17" s="19" t="s">
        <v>25</v>
      </c>
      <c r="B17" s="19" t="s">
        <v>26</v>
      </c>
      <c r="C17" s="19" t="s">
        <v>27</v>
      </c>
      <c r="D17" s="19" t="s">
        <v>28</v>
      </c>
      <c r="E17" s="66">
        <v>440</v>
      </c>
      <c r="F17" s="66">
        <v>488</v>
      </c>
      <c r="G17" s="15">
        <f t="shared" si="0"/>
        <v>928</v>
      </c>
      <c r="H17" s="19" t="s">
        <v>25</v>
      </c>
      <c r="I17" s="14">
        <v>232</v>
      </c>
      <c r="J17" s="54">
        <f t="shared" si="1"/>
        <v>0.5272727272727272</v>
      </c>
      <c r="K17" s="14">
        <v>230</v>
      </c>
      <c r="L17" s="54">
        <f t="shared" si="2"/>
        <v>0.4713114754098361</v>
      </c>
      <c r="M17" s="62">
        <f t="shared" si="3"/>
        <v>462</v>
      </c>
      <c r="N17" s="17">
        <f t="shared" si="4"/>
        <v>0.4978448275862069</v>
      </c>
    </row>
    <row r="18" spans="1:14" ht="12.75">
      <c r="A18" s="19" t="s">
        <v>29</v>
      </c>
      <c r="B18" s="19" t="s">
        <v>30</v>
      </c>
      <c r="C18" s="19" t="s">
        <v>31</v>
      </c>
      <c r="D18" s="19">
        <v>17</v>
      </c>
      <c r="E18" s="66">
        <v>385</v>
      </c>
      <c r="F18" s="66">
        <v>451</v>
      </c>
      <c r="G18" s="15">
        <f t="shared" si="0"/>
        <v>836</v>
      </c>
      <c r="H18" s="19" t="s">
        <v>29</v>
      </c>
      <c r="I18" s="14">
        <v>200</v>
      </c>
      <c r="J18" s="54">
        <f t="shared" si="1"/>
        <v>0.5194805194805194</v>
      </c>
      <c r="K18" s="14">
        <v>241</v>
      </c>
      <c r="L18" s="54">
        <f t="shared" si="2"/>
        <v>0.5343680709534369</v>
      </c>
      <c r="M18" s="62">
        <f t="shared" si="3"/>
        <v>441</v>
      </c>
      <c r="N18" s="17">
        <f t="shared" si="4"/>
        <v>0.527511961722488</v>
      </c>
    </row>
    <row r="19" spans="1:14" ht="12.75">
      <c r="A19" s="19" t="s">
        <v>32</v>
      </c>
      <c r="B19" s="19" t="s">
        <v>30</v>
      </c>
      <c r="C19" s="19" t="s">
        <v>31</v>
      </c>
      <c r="D19" s="19">
        <v>17</v>
      </c>
      <c r="E19" s="66">
        <v>351</v>
      </c>
      <c r="F19" s="66">
        <v>465</v>
      </c>
      <c r="G19" s="15">
        <f t="shared" si="0"/>
        <v>816</v>
      </c>
      <c r="H19" s="19" t="s">
        <v>32</v>
      </c>
      <c r="I19" s="14">
        <v>171</v>
      </c>
      <c r="J19" s="54">
        <f t="shared" si="1"/>
        <v>0.48717948717948717</v>
      </c>
      <c r="K19" s="14">
        <v>224</v>
      </c>
      <c r="L19" s="54">
        <f t="shared" si="2"/>
        <v>0.4817204301075269</v>
      </c>
      <c r="M19" s="62">
        <f t="shared" si="3"/>
        <v>395</v>
      </c>
      <c r="N19" s="17">
        <f t="shared" si="4"/>
        <v>0.4840686274509804</v>
      </c>
    </row>
    <row r="20" spans="1:14" ht="12.75">
      <c r="A20" s="19" t="s">
        <v>33</v>
      </c>
      <c r="B20" s="19" t="s">
        <v>30</v>
      </c>
      <c r="C20" s="19" t="s">
        <v>31</v>
      </c>
      <c r="D20" s="19">
        <v>17</v>
      </c>
      <c r="E20" s="66">
        <v>397</v>
      </c>
      <c r="F20" s="66">
        <v>465</v>
      </c>
      <c r="G20" s="15">
        <f t="shared" si="0"/>
        <v>862</v>
      </c>
      <c r="H20" s="19" t="s">
        <v>33</v>
      </c>
      <c r="I20" s="14">
        <v>186</v>
      </c>
      <c r="J20" s="54">
        <f t="shared" si="1"/>
        <v>0.46851385390428213</v>
      </c>
      <c r="K20" s="14">
        <v>207</v>
      </c>
      <c r="L20" s="54">
        <f t="shared" si="2"/>
        <v>0.44516129032258067</v>
      </c>
      <c r="M20" s="62">
        <f t="shared" si="3"/>
        <v>393</v>
      </c>
      <c r="N20" s="17">
        <f t="shared" si="4"/>
        <v>0.45591647331786544</v>
      </c>
    </row>
    <row r="21" spans="1:14" ht="12.75">
      <c r="A21" s="19" t="s">
        <v>34</v>
      </c>
      <c r="B21" s="19" t="s">
        <v>35</v>
      </c>
      <c r="C21" s="19" t="s">
        <v>36</v>
      </c>
      <c r="D21" s="19">
        <v>6</v>
      </c>
      <c r="E21" s="66">
        <v>298</v>
      </c>
      <c r="F21" s="66">
        <v>426</v>
      </c>
      <c r="G21" s="15">
        <f t="shared" si="0"/>
        <v>724</v>
      </c>
      <c r="H21" s="19" t="s">
        <v>34</v>
      </c>
      <c r="I21" s="14">
        <v>143</v>
      </c>
      <c r="J21" s="54">
        <f t="shared" si="1"/>
        <v>0.4798657718120805</v>
      </c>
      <c r="K21" s="14">
        <v>193</v>
      </c>
      <c r="L21" s="54">
        <f t="shared" si="2"/>
        <v>0.45305164319248825</v>
      </c>
      <c r="M21" s="62">
        <f t="shared" si="3"/>
        <v>336</v>
      </c>
      <c r="N21" s="17">
        <f t="shared" si="4"/>
        <v>0.46408839779005523</v>
      </c>
    </row>
    <row r="22" spans="1:14" ht="12.75">
      <c r="A22" s="19" t="s">
        <v>37</v>
      </c>
      <c r="B22" s="19" t="s">
        <v>35</v>
      </c>
      <c r="C22" s="19" t="s">
        <v>36</v>
      </c>
      <c r="D22" s="19" t="s">
        <v>38</v>
      </c>
      <c r="E22" s="66">
        <v>353</v>
      </c>
      <c r="F22" s="66">
        <v>450</v>
      </c>
      <c r="G22" s="15">
        <f t="shared" si="0"/>
        <v>803</v>
      </c>
      <c r="H22" s="19" t="s">
        <v>37</v>
      </c>
      <c r="I22" s="14">
        <v>201</v>
      </c>
      <c r="J22" s="54">
        <f t="shared" si="1"/>
        <v>0.5694050991501416</v>
      </c>
      <c r="K22" s="14">
        <v>237</v>
      </c>
      <c r="L22" s="54">
        <f t="shared" si="2"/>
        <v>0.5266666666666666</v>
      </c>
      <c r="M22" s="62">
        <f t="shared" si="3"/>
        <v>438</v>
      </c>
      <c r="N22" s="17">
        <f t="shared" si="4"/>
        <v>0.5454545454545454</v>
      </c>
    </row>
    <row r="23" spans="1:14" ht="12.75">
      <c r="A23" s="19" t="s">
        <v>15</v>
      </c>
      <c r="B23" s="19" t="s">
        <v>35</v>
      </c>
      <c r="C23" s="19" t="s">
        <v>36</v>
      </c>
      <c r="D23" s="19" t="s">
        <v>38</v>
      </c>
      <c r="E23" s="66">
        <v>324</v>
      </c>
      <c r="F23" s="66">
        <v>385</v>
      </c>
      <c r="G23" s="15">
        <f t="shared" si="0"/>
        <v>709</v>
      </c>
      <c r="H23" s="19" t="s">
        <v>15</v>
      </c>
      <c r="I23" s="14">
        <v>165</v>
      </c>
      <c r="J23" s="54">
        <f t="shared" si="1"/>
        <v>0.5092592592592593</v>
      </c>
      <c r="K23" s="14">
        <v>205</v>
      </c>
      <c r="L23" s="54">
        <f t="shared" si="2"/>
        <v>0.5324675324675324</v>
      </c>
      <c r="M23" s="62">
        <f t="shared" si="3"/>
        <v>370</v>
      </c>
      <c r="N23" s="17">
        <f t="shared" si="4"/>
        <v>0.5218617771509168</v>
      </c>
    </row>
    <row r="24" spans="1:14" ht="12.75">
      <c r="A24" s="19" t="s">
        <v>39</v>
      </c>
      <c r="B24" s="19" t="s">
        <v>35</v>
      </c>
      <c r="C24" s="19" t="s">
        <v>36</v>
      </c>
      <c r="D24" s="19">
        <v>5</v>
      </c>
      <c r="E24" s="66">
        <v>322</v>
      </c>
      <c r="F24" s="66">
        <v>413</v>
      </c>
      <c r="G24" s="15">
        <f t="shared" si="0"/>
        <v>735</v>
      </c>
      <c r="H24" s="19" t="s">
        <v>39</v>
      </c>
      <c r="I24" s="14">
        <v>185</v>
      </c>
      <c r="J24" s="54">
        <f t="shared" si="1"/>
        <v>0.5745341614906833</v>
      </c>
      <c r="K24" s="14">
        <v>228</v>
      </c>
      <c r="L24" s="54">
        <f t="shared" si="2"/>
        <v>0.5520581113801453</v>
      </c>
      <c r="M24" s="62">
        <f t="shared" si="3"/>
        <v>413</v>
      </c>
      <c r="N24" s="17">
        <f t="shared" si="4"/>
        <v>0.5619047619047619</v>
      </c>
    </row>
    <row r="25" spans="1:14" ht="12.75">
      <c r="A25" s="19" t="s">
        <v>40</v>
      </c>
      <c r="B25" s="19" t="s">
        <v>35</v>
      </c>
      <c r="C25" s="19" t="s">
        <v>36</v>
      </c>
      <c r="D25" s="19">
        <v>5</v>
      </c>
      <c r="E25" s="66">
        <v>310</v>
      </c>
      <c r="F25" s="66">
        <v>372</v>
      </c>
      <c r="G25" s="15">
        <f t="shared" si="0"/>
        <v>682</v>
      </c>
      <c r="H25" s="19" t="s">
        <v>40</v>
      </c>
      <c r="I25" s="14">
        <v>158</v>
      </c>
      <c r="J25" s="54">
        <f t="shared" si="1"/>
        <v>0.5096774193548387</v>
      </c>
      <c r="K25" s="14">
        <v>205</v>
      </c>
      <c r="L25" s="54">
        <f t="shared" si="2"/>
        <v>0.5510752688172043</v>
      </c>
      <c r="M25" s="62">
        <f t="shared" si="3"/>
        <v>363</v>
      </c>
      <c r="N25" s="17">
        <f t="shared" si="4"/>
        <v>0.532258064516129</v>
      </c>
    </row>
    <row r="26" spans="1:14" ht="12.75">
      <c r="A26" s="19" t="s">
        <v>41</v>
      </c>
      <c r="B26" s="19" t="s">
        <v>100</v>
      </c>
      <c r="C26" s="19" t="s">
        <v>42</v>
      </c>
      <c r="D26" s="19">
        <v>33</v>
      </c>
      <c r="E26" s="66">
        <v>329</v>
      </c>
      <c r="F26" s="66">
        <v>364</v>
      </c>
      <c r="G26" s="15">
        <f t="shared" si="0"/>
        <v>693</v>
      </c>
      <c r="H26" s="19" t="s">
        <v>41</v>
      </c>
      <c r="I26" s="14">
        <v>195</v>
      </c>
      <c r="J26" s="54">
        <f t="shared" si="1"/>
        <v>0.5927051671732523</v>
      </c>
      <c r="K26" s="14">
        <v>217</v>
      </c>
      <c r="L26" s="54">
        <f t="shared" si="2"/>
        <v>0.5961538461538461</v>
      </c>
      <c r="M26" s="62">
        <f t="shared" si="3"/>
        <v>412</v>
      </c>
      <c r="N26" s="17">
        <f t="shared" si="4"/>
        <v>0.5945165945165946</v>
      </c>
    </row>
    <row r="27" spans="1:14" ht="12.75">
      <c r="A27" s="19" t="s">
        <v>43</v>
      </c>
      <c r="B27" s="19" t="s">
        <v>100</v>
      </c>
      <c r="C27" s="19" t="s">
        <v>42</v>
      </c>
      <c r="D27" s="19">
        <v>33</v>
      </c>
      <c r="E27" s="66">
        <v>344</v>
      </c>
      <c r="F27" s="66">
        <v>389</v>
      </c>
      <c r="G27" s="15">
        <f t="shared" si="0"/>
        <v>733</v>
      </c>
      <c r="H27" s="19" t="s">
        <v>43</v>
      </c>
      <c r="I27" s="14">
        <v>183</v>
      </c>
      <c r="J27" s="54">
        <f t="shared" si="1"/>
        <v>0.5319767441860465</v>
      </c>
      <c r="K27" s="14">
        <v>212</v>
      </c>
      <c r="L27" s="54">
        <f t="shared" si="2"/>
        <v>0.5449871465295629</v>
      </c>
      <c r="M27" s="62">
        <f t="shared" si="3"/>
        <v>395</v>
      </c>
      <c r="N27" s="17">
        <f t="shared" si="4"/>
        <v>0.538881309686221</v>
      </c>
    </row>
    <row r="28" spans="1:14" ht="12.75">
      <c r="A28" s="19" t="s">
        <v>44</v>
      </c>
      <c r="B28" s="19" t="s">
        <v>45</v>
      </c>
      <c r="C28" s="19" t="s">
        <v>46</v>
      </c>
      <c r="D28" s="19"/>
      <c r="E28" s="66">
        <v>388</v>
      </c>
      <c r="F28" s="66">
        <v>434</v>
      </c>
      <c r="G28" s="15">
        <f t="shared" si="0"/>
        <v>822</v>
      </c>
      <c r="H28" s="19" t="s">
        <v>44</v>
      </c>
      <c r="I28" s="14">
        <v>218</v>
      </c>
      <c r="J28" s="54">
        <f t="shared" si="1"/>
        <v>0.5618556701030928</v>
      </c>
      <c r="K28" s="14">
        <v>249</v>
      </c>
      <c r="L28" s="54">
        <f t="shared" si="2"/>
        <v>0.5737327188940092</v>
      </c>
      <c r="M28" s="62">
        <f t="shared" si="3"/>
        <v>467</v>
      </c>
      <c r="N28" s="17">
        <f t="shared" si="4"/>
        <v>0.5681265206812652</v>
      </c>
    </row>
    <row r="29" spans="1:14" ht="12.75">
      <c r="A29" s="19" t="s">
        <v>47</v>
      </c>
      <c r="B29" s="19" t="s">
        <v>45</v>
      </c>
      <c r="C29" s="19" t="s">
        <v>46</v>
      </c>
      <c r="D29" s="19"/>
      <c r="E29" s="66">
        <v>411</v>
      </c>
      <c r="F29" s="66">
        <v>429</v>
      </c>
      <c r="G29" s="15">
        <f t="shared" si="0"/>
        <v>840</v>
      </c>
      <c r="H29" s="19" t="s">
        <v>47</v>
      </c>
      <c r="I29" s="14">
        <v>219</v>
      </c>
      <c r="J29" s="54">
        <f t="shared" si="1"/>
        <v>0.5328467153284672</v>
      </c>
      <c r="K29" s="14">
        <v>231</v>
      </c>
      <c r="L29" s="54">
        <f t="shared" si="2"/>
        <v>0.5384615384615384</v>
      </c>
      <c r="M29" s="62">
        <f t="shared" si="3"/>
        <v>450</v>
      </c>
      <c r="N29" s="17">
        <f t="shared" si="4"/>
        <v>0.5357142857142857</v>
      </c>
    </row>
    <row r="30" spans="1:14" ht="12.75">
      <c r="A30" s="19" t="s">
        <v>48</v>
      </c>
      <c r="B30" s="19" t="s">
        <v>45</v>
      </c>
      <c r="C30" s="19" t="s">
        <v>46</v>
      </c>
      <c r="D30" s="19"/>
      <c r="E30" s="66">
        <v>311</v>
      </c>
      <c r="F30" s="66">
        <v>338</v>
      </c>
      <c r="G30" s="15">
        <f t="shared" si="0"/>
        <v>649</v>
      </c>
      <c r="H30" s="19" t="s">
        <v>48</v>
      </c>
      <c r="I30" s="14">
        <v>186</v>
      </c>
      <c r="J30" s="54">
        <f t="shared" si="1"/>
        <v>0.5980707395498392</v>
      </c>
      <c r="K30" s="14">
        <v>194</v>
      </c>
      <c r="L30" s="54">
        <f t="shared" si="2"/>
        <v>0.5739644970414202</v>
      </c>
      <c r="M30" s="62">
        <f t="shared" si="3"/>
        <v>380</v>
      </c>
      <c r="N30" s="17">
        <f t="shared" si="4"/>
        <v>0.5855161787365177</v>
      </c>
    </row>
    <row r="31" spans="1:14" ht="12.75">
      <c r="A31" s="19" t="s">
        <v>49</v>
      </c>
      <c r="B31" s="19" t="s">
        <v>45</v>
      </c>
      <c r="C31" s="19" t="s">
        <v>46</v>
      </c>
      <c r="D31" s="19"/>
      <c r="E31" s="66">
        <v>327</v>
      </c>
      <c r="F31" s="66">
        <v>369</v>
      </c>
      <c r="G31" s="15">
        <f t="shared" si="0"/>
        <v>696</v>
      </c>
      <c r="H31" s="19" t="s">
        <v>49</v>
      </c>
      <c r="I31" s="14">
        <v>187</v>
      </c>
      <c r="J31" s="54">
        <f t="shared" si="1"/>
        <v>0.5718654434250765</v>
      </c>
      <c r="K31" s="14">
        <v>217</v>
      </c>
      <c r="L31" s="54">
        <f t="shared" si="2"/>
        <v>0.5880758807588076</v>
      </c>
      <c r="M31" s="62">
        <f t="shared" si="3"/>
        <v>404</v>
      </c>
      <c r="N31" s="17">
        <f t="shared" si="4"/>
        <v>0.5804597701149425</v>
      </c>
    </row>
    <row r="32" spans="1:14" ht="12.75">
      <c r="A32" s="19" t="s">
        <v>50</v>
      </c>
      <c r="B32" s="19" t="s">
        <v>51</v>
      </c>
      <c r="C32" s="19" t="s">
        <v>52</v>
      </c>
      <c r="D32" s="19"/>
      <c r="E32" s="66">
        <v>444</v>
      </c>
      <c r="F32" s="66">
        <v>505</v>
      </c>
      <c r="G32" s="15">
        <f t="shared" si="0"/>
        <v>949</v>
      </c>
      <c r="H32" s="19" t="s">
        <v>50</v>
      </c>
      <c r="I32" s="14">
        <v>256</v>
      </c>
      <c r="J32" s="54">
        <f t="shared" si="1"/>
        <v>0.5765765765765766</v>
      </c>
      <c r="K32" s="14">
        <v>288</v>
      </c>
      <c r="L32" s="54">
        <f t="shared" si="2"/>
        <v>0.5702970297029702</v>
      </c>
      <c r="M32" s="62">
        <f t="shared" si="3"/>
        <v>544</v>
      </c>
      <c r="N32" s="17">
        <f t="shared" si="4"/>
        <v>0.5732349841938883</v>
      </c>
    </row>
    <row r="33" spans="1:14" ht="12.75">
      <c r="A33" s="19" t="s">
        <v>53</v>
      </c>
      <c r="B33" s="19" t="s">
        <v>51</v>
      </c>
      <c r="C33" s="19" t="s">
        <v>52</v>
      </c>
      <c r="D33" s="19"/>
      <c r="E33" s="66">
        <v>419</v>
      </c>
      <c r="F33" s="66">
        <v>498</v>
      </c>
      <c r="G33" s="15">
        <f t="shared" si="0"/>
        <v>917</v>
      </c>
      <c r="H33" s="19" t="s">
        <v>53</v>
      </c>
      <c r="I33" s="14">
        <v>213</v>
      </c>
      <c r="J33" s="54">
        <f t="shared" si="1"/>
        <v>0.5083532219570406</v>
      </c>
      <c r="K33" s="14">
        <v>248</v>
      </c>
      <c r="L33" s="54">
        <f t="shared" si="2"/>
        <v>0.4979919678714859</v>
      </c>
      <c r="M33" s="62">
        <f t="shared" si="3"/>
        <v>461</v>
      </c>
      <c r="N33" s="17">
        <f t="shared" si="4"/>
        <v>0.5027262813522355</v>
      </c>
    </row>
    <row r="34" spans="1:14" ht="12.75">
      <c r="A34" s="19" t="s">
        <v>54</v>
      </c>
      <c r="B34" s="19" t="s">
        <v>51</v>
      </c>
      <c r="C34" s="19" t="s">
        <v>52</v>
      </c>
      <c r="D34" s="19"/>
      <c r="E34" s="66">
        <v>408</v>
      </c>
      <c r="F34" s="66">
        <v>469</v>
      </c>
      <c r="G34" s="15">
        <f t="shared" si="0"/>
        <v>877</v>
      </c>
      <c r="H34" s="19" t="s">
        <v>54</v>
      </c>
      <c r="I34" s="14">
        <v>212</v>
      </c>
      <c r="J34" s="54">
        <f t="shared" si="1"/>
        <v>0.5196078431372549</v>
      </c>
      <c r="K34" s="14">
        <v>231</v>
      </c>
      <c r="L34" s="54">
        <f t="shared" si="2"/>
        <v>0.4925373134328358</v>
      </c>
      <c r="M34" s="62">
        <f t="shared" si="3"/>
        <v>443</v>
      </c>
      <c r="N34" s="17">
        <f t="shared" si="4"/>
        <v>0.5051311288483467</v>
      </c>
    </row>
    <row r="35" spans="1:14" ht="12.75">
      <c r="A35" s="19" t="s">
        <v>55</v>
      </c>
      <c r="B35" s="19" t="s">
        <v>104</v>
      </c>
      <c r="C35" s="19" t="s">
        <v>105</v>
      </c>
      <c r="D35" s="19">
        <v>43</v>
      </c>
      <c r="E35" s="66">
        <v>352</v>
      </c>
      <c r="F35" s="66">
        <v>357</v>
      </c>
      <c r="G35" s="15">
        <f t="shared" si="0"/>
        <v>709</v>
      </c>
      <c r="H35" s="19" t="s">
        <v>55</v>
      </c>
      <c r="I35" s="14">
        <v>195</v>
      </c>
      <c r="J35" s="54">
        <f t="shared" si="1"/>
        <v>0.5539772727272727</v>
      </c>
      <c r="K35" s="14">
        <v>195</v>
      </c>
      <c r="L35" s="54">
        <f t="shared" si="2"/>
        <v>0.5462184873949579</v>
      </c>
      <c r="M35" s="62">
        <f t="shared" si="3"/>
        <v>390</v>
      </c>
      <c r="N35" s="17">
        <f t="shared" si="4"/>
        <v>0.5500705218617772</v>
      </c>
    </row>
    <row r="36" spans="1:14" ht="12.75">
      <c r="A36" s="19" t="s">
        <v>56</v>
      </c>
      <c r="B36" s="19" t="s">
        <v>104</v>
      </c>
      <c r="C36" s="19" t="s">
        <v>105</v>
      </c>
      <c r="D36" s="19">
        <v>43</v>
      </c>
      <c r="E36" s="66">
        <v>306</v>
      </c>
      <c r="F36" s="66">
        <v>335</v>
      </c>
      <c r="G36" s="15">
        <f t="shared" si="0"/>
        <v>641</v>
      </c>
      <c r="H36" s="19" t="s">
        <v>56</v>
      </c>
      <c r="I36" s="14">
        <v>134</v>
      </c>
      <c r="J36" s="54">
        <f t="shared" si="1"/>
        <v>0.43790849673202614</v>
      </c>
      <c r="K36" s="14">
        <v>153</v>
      </c>
      <c r="L36" s="54">
        <f t="shared" si="2"/>
        <v>0.45671641791044776</v>
      </c>
      <c r="M36" s="62">
        <f t="shared" si="3"/>
        <v>287</v>
      </c>
      <c r="N36" s="17">
        <f t="shared" si="4"/>
        <v>0.44773790951638065</v>
      </c>
    </row>
    <row r="37" spans="1:14" ht="12.75">
      <c r="A37" s="19" t="s">
        <v>57</v>
      </c>
      <c r="B37" s="19" t="s">
        <v>58</v>
      </c>
      <c r="C37" s="19" t="s">
        <v>59</v>
      </c>
      <c r="D37" s="19" t="s">
        <v>10</v>
      </c>
      <c r="E37" s="66">
        <v>297</v>
      </c>
      <c r="F37" s="66">
        <v>358</v>
      </c>
      <c r="G37" s="15">
        <f t="shared" si="0"/>
        <v>655</v>
      </c>
      <c r="H37" s="19" t="s">
        <v>57</v>
      </c>
      <c r="I37" s="14">
        <v>159</v>
      </c>
      <c r="J37" s="54">
        <f t="shared" si="1"/>
        <v>0.5353535353535354</v>
      </c>
      <c r="K37" s="14">
        <v>188</v>
      </c>
      <c r="L37" s="54">
        <f t="shared" si="2"/>
        <v>0.5251396648044693</v>
      </c>
      <c r="M37" s="62">
        <f t="shared" si="3"/>
        <v>347</v>
      </c>
      <c r="N37" s="17">
        <f t="shared" si="4"/>
        <v>0.5297709923664122</v>
      </c>
    </row>
    <row r="38" spans="1:14" ht="12.75">
      <c r="A38" s="19" t="s">
        <v>60</v>
      </c>
      <c r="B38" s="19" t="s">
        <v>58</v>
      </c>
      <c r="C38" s="19" t="s">
        <v>59</v>
      </c>
      <c r="D38" s="19" t="s">
        <v>10</v>
      </c>
      <c r="E38" s="66">
        <v>350</v>
      </c>
      <c r="F38" s="66">
        <v>385</v>
      </c>
      <c r="G38" s="15">
        <f t="shared" si="0"/>
        <v>735</v>
      </c>
      <c r="H38" s="19" t="s">
        <v>60</v>
      </c>
      <c r="I38" s="14">
        <v>176</v>
      </c>
      <c r="J38" s="54">
        <f t="shared" si="1"/>
        <v>0.5028571428571429</v>
      </c>
      <c r="K38" s="14">
        <v>200</v>
      </c>
      <c r="L38" s="54">
        <f t="shared" si="2"/>
        <v>0.5194805194805194</v>
      </c>
      <c r="M38" s="62">
        <f t="shared" si="3"/>
        <v>376</v>
      </c>
      <c r="N38" s="17">
        <f t="shared" si="4"/>
        <v>0.5115646258503401</v>
      </c>
    </row>
    <row r="39" spans="1:14" ht="12.75">
      <c r="A39" s="19" t="s">
        <v>61</v>
      </c>
      <c r="B39" s="19" t="s">
        <v>58</v>
      </c>
      <c r="C39" s="19" t="s">
        <v>59</v>
      </c>
      <c r="D39" s="19" t="s">
        <v>10</v>
      </c>
      <c r="E39" s="66">
        <v>390</v>
      </c>
      <c r="F39" s="66">
        <v>368</v>
      </c>
      <c r="G39" s="15">
        <f t="shared" si="0"/>
        <v>758</v>
      </c>
      <c r="H39" s="19" t="s">
        <v>61</v>
      </c>
      <c r="I39" s="14">
        <v>195</v>
      </c>
      <c r="J39" s="54">
        <f t="shared" si="1"/>
        <v>0.5</v>
      </c>
      <c r="K39" s="14">
        <v>193</v>
      </c>
      <c r="L39" s="54">
        <f t="shared" si="2"/>
        <v>0.5244565217391305</v>
      </c>
      <c r="M39" s="62">
        <f t="shared" si="3"/>
        <v>388</v>
      </c>
      <c r="N39" s="17">
        <f t="shared" si="4"/>
        <v>0.5118733509234829</v>
      </c>
    </row>
    <row r="40" spans="1:14" ht="12.75">
      <c r="A40" s="19" t="s">
        <v>62</v>
      </c>
      <c r="B40" s="19" t="s">
        <v>63</v>
      </c>
      <c r="C40" s="19" t="s">
        <v>64</v>
      </c>
      <c r="D40" s="19"/>
      <c r="E40" s="66">
        <v>278</v>
      </c>
      <c r="F40" s="66">
        <v>344</v>
      </c>
      <c r="G40" s="15">
        <f t="shared" si="0"/>
        <v>622</v>
      </c>
      <c r="H40" s="19" t="s">
        <v>62</v>
      </c>
      <c r="I40" s="14">
        <v>159</v>
      </c>
      <c r="J40" s="54">
        <f t="shared" si="1"/>
        <v>0.5719424460431655</v>
      </c>
      <c r="K40" s="14">
        <v>179</v>
      </c>
      <c r="L40" s="54">
        <f t="shared" si="2"/>
        <v>0.5203488372093024</v>
      </c>
      <c r="M40" s="62">
        <f t="shared" si="3"/>
        <v>338</v>
      </c>
      <c r="N40" s="17">
        <f t="shared" si="4"/>
        <v>0.5434083601286174</v>
      </c>
    </row>
    <row r="41" spans="1:14" ht="12.75">
      <c r="A41" s="19" t="s">
        <v>65</v>
      </c>
      <c r="B41" s="19" t="s">
        <v>63</v>
      </c>
      <c r="C41" s="19" t="s">
        <v>64</v>
      </c>
      <c r="D41" s="19"/>
      <c r="E41" s="66">
        <v>341</v>
      </c>
      <c r="F41" s="66">
        <v>408</v>
      </c>
      <c r="G41" s="15">
        <f aca="true" t="shared" si="5" ref="G41:G57">SUM(E41:F41)</f>
        <v>749</v>
      </c>
      <c r="H41" s="19" t="s">
        <v>65</v>
      </c>
      <c r="I41" s="14">
        <v>179</v>
      </c>
      <c r="J41" s="54">
        <f aca="true" t="shared" si="6" ref="J41:J58">(I41/E41)</f>
        <v>0.5249266862170088</v>
      </c>
      <c r="K41" s="14">
        <v>229</v>
      </c>
      <c r="L41" s="54">
        <f aca="true" t="shared" si="7" ref="L41:L58">(K41/F41)</f>
        <v>0.5612745098039216</v>
      </c>
      <c r="M41" s="62">
        <f aca="true" t="shared" si="8" ref="M41:M57">SUM(I41+K41)</f>
        <v>408</v>
      </c>
      <c r="N41" s="17">
        <f aca="true" t="shared" si="9" ref="N41:N58">(M41/G41)</f>
        <v>0.5447263017356475</v>
      </c>
    </row>
    <row r="42" spans="1:14" ht="12.75">
      <c r="A42" s="19" t="s">
        <v>66</v>
      </c>
      <c r="B42" s="19" t="s">
        <v>63</v>
      </c>
      <c r="C42" s="19" t="s">
        <v>64</v>
      </c>
      <c r="D42" s="19"/>
      <c r="E42" s="66">
        <v>329</v>
      </c>
      <c r="F42" s="66">
        <v>400</v>
      </c>
      <c r="G42" s="15">
        <f t="shared" si="5"/>
        <v>729</v>
      </c>
      <c r="H42" s="19" t="s">
        <v>66</v>
      </c>
      <c r="I42" s="14">
        <v>182</v>
      </c>
      <c r="J42" s="54">
        <f t="shared" si="6"/>
        <v>0.5531914893617021</v>
      </c>
      <c r="K42" s="14">
        <v>203</v>
      </c>
      <c r="L42" s="54">
        <f t="shared" si="7"/>
        <v>0.5075</v>
      </c>
      <c r="M42" s="62">
        <f t="shared" si="8"/>
        <v>385</v>
      </c>
      <c r="N42" s="17">
        <f t="shared" si="9"/>
        <v>0.5281207133058985</v>
      </c>
    </row>
    <row r="43" spans="1:14" ht="12.75">
      <c r="A43" s="19" t="s">
        <v>67</v>
      </c>
      <c r="B43" s="19" t="s">
        <v>101</v>
      </c>
      <c r="C43" s="19" t="s">
        <v>102</v>
      </c>
      <c r="D43" s="19">
        <v>21</v>
      </c>
      <c r="E43" s="66">
        <v>0</v>
      </c>
      <c r="F43" s="66">
        <v>0</v>
      </c>
      <c r="G43" s="15">
        <f t="shared" si="5"/>
        <v>0</v>
      </c>
      <c r="H43" s="19" t="s">
        <v>67</v>
      </c>
      <c r="I43" s="14">
        <v>25</v>
      </c>
      <c r="J43" s="54" t="e">
        <f t="shared" si="6"/>
        <v>#DIV/0!</v>
      </c>
      <c r="K43" s="14">
        <v>23</v>
      </c>
      <c r="L43" s="54" t="e">
        <f t="shared" si="7"/>
        <v>#DIV/0!</v>
      </c>
      <c r="M43" s="62">
        <f t="shared" si="8"/>
        <v>48</v>
      </c>
      <c r="N43" s="17" t="e">
        <f t="shared" si="9"/>
        <v>#DIV/0!</v>
      </c>
    </row>
    <row r="44" spans="1:14" ht="12.75">
      <c r="A44" s="19" t="s">
        <v>68</v>
      </c>
      <c r="B44" s="19" t="s">
        <v>69</v>
      </c>
      <c r="C44" s="19" t="s">
        <v>70</v>
      </c>
      <c r="D44" s="19" t="s">
        <v>71</v>
      </c>
      <c r="E44" s="66">
        <v>563</v>
      </c>
      <c r="F44" s="66">
        <v>551</v>
      </c>
      <c r="G44" s="15">
        <f t="shared" si="5"/>
        <v>1114</v>
      </c>
      <c r="H44" s="19" t="s">
        <v>68</v>
      </c>
      <c r="I44" s="14">
        <v>321</v>
      </c>
      <c r="J44" s="54">
        <f t="shared" si="6"/>
        <v>0.5701598579040853</v>
      </c>
      <c r="K44" s="14">
        <v>330</v>
      </c>
      <c r="L44" s="54">
        <f t="shared" si="7"/>
        <v>0.5989110707803993</v>
      </c>
      <c r="M44" s="62">
        <f t="shared" si="8"/>
        <v>651</v>
      </c>
      <c r="N44" s="17">
        <f t="shared" si="9"/>
        <v>0.5843806104129264</v>
      </c>
    </row>
    <row r="45" spans="1:14" ht="12.75">
      <c r="A45" s="19" t="s">
        <v>72</v>
      </c>
      <c r="B45" s="19" t="s">
        <v>69</v>
      </c>
      <c r="C45" s="19" t="s">
        <v>70</v>
      </c>
      <c r="D45" s="19" t="s">
        <v>71</v>
      </c>
      <c r="E45" s="66">
        <v>383</v>
      </c>
      <c r="F45" s="66">
        <v>456</v>
      </c>
      <c r="G45" s="15">
        <f t="shared" si="5"/>
        <v>839</v>
      </c>
      <c r="H45" s="19" t="s">
        <v>72</v>
      </c>
      <c r="I45" s="14">
        <v>228</v>
      </c>
      <c r="J45" s="54">
        <f t="shared" si="6"/>
        <v>0.5953002610966057</v>
      </c>
      <c r="K45" s="14">
        <v>254</v>
      </c>
      <c r="L45" s="54">
        <f t="shared" si="7"/>
        <v>0.5570175438596491</v>
      </c>
      <c r="M45" s="62">
        <f t="shared" si="8"/>
        <v>482</v>
      </c>
      <c r="N45" s="17">
        <f t="shared" si="9"/>
        <v>0.5744934445768772</v>
      </c>
    </row>
    <row r="46" spans="1:14" ht="12.75">
      <c r="A46" s="19" t="s">
        <v>73</v>
      </c>
      <c r="B46" s="19" t="s">
        <v>69</v>
      </c>
      <c r="C46" s="19" t="s">
        <v>70</v>
      </c>
      <c r="D46" s="19" t="s">
        <v>71</v>
      </c>
      <c r="E46" s="66">
        <v>361</v>
      </c>
      <c r="F46" s="66">
        <v>421</v>
      </c>
      <c r="G46" s="15">
        <f t="shared" si="5"/>
        <v>782</v>
      </c>
      <c r="H46" s="19" t="s">
        <v>73</v>
      </c>
      <c r="I46" s="14">
        <v>204</v>
      </c>
      <c r="J46" s="54">
        <f t="shared" si="6"/>
        <v>0.5650969529085873</v>
      </c>
      <c r="K46" s="14">
        <v>217</v>
      </c>
      <c r="L46" s="54">
        <f t="shared" si="7"/>
        <v>0.5154394299287411</v>
      </c>
      <c r="M46" s="62">
        <f t="shared" si="8"/>
        <v>421</v>
      </c>
      <c r="N46" s="17">
        <f t="shared" si="9"/>
        <v>0.5383631713554987</v>
      </c>
    </row>
    <row r="47" spans="1:14" ht="12.75">
      <c r="A47" s="19" t="s">
        <v>74</v>
      </c>
      <c r="B47" s="19" t="s">
        <v>69</v>
      </c>
      <c r="C47" s="19" t="s">
        <v>70</v>
      </c>
      <c r="D47" s="19" t="s">
        <v>71</v>
      </c>
      <c r="E47" s="66">
        <v>310</v>
      </c>
      <c r="F47" s="66">
        <v>328</v>
      </c>
      <c r="G47" s="15">
        <f t="shared" si="5"/>
        <v>638</v>
      </c>
      <c r="H47" s="19" t="s">
        <v>74</v>
      </c>
      <c r="I47" s="14">
        <v>177</v>
      </c>
      <c r="J47" s="54">
        <f t="shared" si="6"/>
        <v>0.5709677419354838</v>
      </c>
      <c r="K47" s="14">
        <v>162</v>
      </c>
      <c r="L47" s="54">
        <f t="shared" si="7"/>
        <v>0.49390243902439024</v>
      </c>
      <c r="M47" s="62">
        <f t="shared" si="8"/>
        <v>339</v>
      </c>
      <c r="N47" s="17">
        <f t="shared" si="9"/>
        <v>0.5313479623824452</v>
      </c>
    </row>
    <row r="48" spans="1:14" ht="12.75">
      <c r="A48" s="19" t="s">
        <v>75</v>
      </c>
      <c r="B48" s="19" t="s">
        <v>76</v>
      </c>
      <c r="C48" s="19" t="s">
        <v>77</v>
      </c>
      <c r="D48" s="19" t="s">
        <v>10</v>
      </c>
      <c r="E48" s="66">
        <v>353</v>
      </c>
      <c r="F48" s="66">
        <v>374</v>
      </c>
      <c r="G48" s="15">
        <f t="shared" si="5"/>
        <v>727</v>
      </c>
      <c r="H48" s="19" t="s">
        <v>75</v>
      </c>
      <c r="I48" s="14">
        <v>230</v>
      </c>
      <c r="J48" s="54">
        <f t="shared" si="6"/>
        <v>0.6515580736543909</v>
      </c>
      <c r="K48" s="14">
        <v>229</v>
      </c>
      <c r="L48" s="54">
        <f t="shared" si="7"/>
        <v>0.6122994652406417</v>
      </c>
      <c r="M48" s="62">
        <f t="shared" si="8"/>
        <v>459</v>
      </c>
      <c r="N48" s="17">
        <f t="shared" si="9"/>
        <v>0.6313617606602476</v>
      </c>
    </row>
    <row r="49" spans="1:14" ht="12.75">
      <c r="A49" s="19" t="s">
        <v>78</v>
      </c>
      <c r="B49" s="19" t="s">
        <v>76</v>
      </c>
      <c r="C49" s="19" t="s">
        <v>77</v>
      </c>
      <c r="D49" s="19" t="s">
        <v>10</v>
      </c>
      <c r="E49" s="66">
        <v>342</v>
      </c>
      <c r="F49" s="66">
        <v>355</v>
      </c>
      <c r="G49" s="15">
        <f t="shared" si="5"/>
        <v>697</v>
      </c>
      <c r="H49" s="19" t="s">
        <v>78</v>
      </c>
      <c r="I49" s="14">
        <v>205</v>
      </c>
      <c r="J49" s="54">
        <f t="shared" si="6"/>
        <v>0.5994152046783626</v>
      </c>
      <c r="K49" s="14">
        <v>203</v>
      </c>
      <c r="L49" s="54">
        <f t="shared" si="7"/>
        <v>0.571830985915493</v>
      </c>
      <c r="M49" s="62">
        <f t="shared" si="8"/>
        <v>408</v>
      </c>
      <c r="N49" s="17">
        <f t="shared" si="9"/>
        <v>0.5853658536585366</v>
      </c>
    </row>
    <row r="50" spans="1:14" ht="12.75">
      <c r="A50" s="19" t="s">
        <v>79</v>
      </c>
      <c r="B50" s="19" t="s">
        <v>76</v>
      </c>
      <c r="C50" s="19" t="s">
        <v>77</v>
      </c>
      <c r="D50" s="19" t="s">
        <v>10</v>
      </c>
      <c r="E50" s="66">
        <v>320</v>
      </c>
      <c r="F50" s="66">
        <v>345</v>
      </c>
      <c r="G50" s="15">
        <f t="shared" si="5"/>
        <v>665</v>
      </c>
      <c r="H50" s="19" t="s">
        <v>79</v>
      </c>
      <c r="I50" s="14">
        <v>177</v>
      </c>
      <c r="J50" s="54">
        <f t="shared" si="6"/>
        <v>0.553125</v>
      </c>
      <c r="K50" s="14">
        <v>214</v>
      </c>
      <c r="L50" s="54">
        <f t="shared" si="7"/>
        <v>0.6202898550724638</v>
      </c>
      <c r="M50" s="62">
        <f t="shared" si="8"/>
        <v>391</v>
      </c>
      <c r="N50" s="17">
        <f t="shared" si="9"/>
        <v>0.58796992481203</v>
      </c>
    </row>
    <row r="51" spans="1:14" ht="12.75">
      <c r="A51" s="19" t="s">
        <v>80</v>
      </c>
      <c r="B51" s="19" t="s">
        <v>81</v>
      </c>
      <c r="C51" s="19" t="s">
        <v>24</v>
      </c>
      <c r="D51" s="19" t="s">
        <v>82</v>
      </c>
      <c r="E51" s="66">
        <v>302</v>
      </c>
      <c r="F51" s="66">
        <v>339</v>
      </c>
      <c r="G51" s="15">
        <f t="shared" si="5"/>
        <v>641</v>
      </c>
      <c r="H51" s="19" t="s">
        <v>80</v>
      </c>
      <c r="I51" s="14">
        <v>146</v>
      </c>
      <c r="J51" s="54">
        <f t="shared" si="6"/>
        <v>0.48344370860927155</v>
      </c>
      <c r="K51" s="14">
        <v>171</v>
      </c>
      <c r="L51" s="54">
        <f t="shared" si="7"/>
        <v>0.504424778761062</v>
      </c>
      <c r="M51" s="62">
        <f t="shared" si="8"/>
        <v>317</v>
      </c>
      <c r="N51" s="17">
        <f t="shared" si="9"/>
        <v>0.49453978159126366</v>
      </c>
    </row>
    <row r="52" spans="1:14" ht="12.75">
      <c r="A52" s="19" t="s">
        <v>83</v>
      </c>
      <c r="B52" s="19" t="s">
        <v>81</v>
      </c>
      <c r="C52" s="19" t="s">
        <v>24</v>
      </c>
      <c r="D52" s="19" t="s">
        <v>82</v>
      </c>
      <c r="E52" s="66">
        <v>323</v>
      </c>
      <c r="F52" s="66">
        <v>385</v>
      </c>
      <c r="G52" s="15">
        <f t="shared" si="5"/>
        <v>708</v>
      </c>
      <c r="H52" s="19" t="s">
        <v>83</v>
      </c>
      <c r="I52" s="14">
        <v>173</v>
      </c>
      <c r="J52" s="54">
        <f t="shared" si="6"/>
        <v>0.5356037151702786</v>
      </c>
      <c r="K52" s="14">
        <v>220</v>
      </c>
      <c r="L52" s="54">
        <f t="shared" si="7"/>
        <v>0.5714285714285714</v>
      </c>
      <c r="M52" s="62">
        <f t="shared" si="8"/>
        <v>393</v>
      </c>
      <c r="N52" s="17">
        <f t="shared" si="9"/>
        <v>0.5550847457627118</v>
      </c>
    </row>
    <row r="53" spans="1:14" ht="12.75">
      <c r="A53" s="19" t="s">
        <v>84</v>
      </c>
      <c r="B53" s="19" t="s">
        <v>85</v>
      </c>
      <c r="C53" s="19" t="s">
        <v>86</v>
      </c>
      <c r="D53" s="19"/>
      <c r="E53" s="66">
        <v>377</v>
      </c>
      <c r="F53" s="66">
        <v>446</v>
      </c>
      <c r="G53" s="15">
        <f t="shared" si="5"/>
        <v>823</v>
      </c>
      <c r="H53" s="19" t="s">
        <v>84</v>
      </c>
      <c r="I53" s="14">
        <v>206</v>
      </c>
      <c r="J53" s="54">
        <f t="shared" si="6"/>
        <v>0.5464190981432361</v>
      </c>
      <c r="K53" s="14">
        <v>223</v>
      </c>
      <c r="L53" s="54">
        <f t="shared" si="7"/>
        <v>0.5</v>
      </c>
      <c r="M53" s="62">
        <f t="shared" si="8"/>
        <v>429</v>
      </c>
      <c r="N53" s="17">
        <f t="shared" si="9"/>
        <v>0.5212636695018226</v>
      </c>
    </row>
    <row r="54" spans="1:14" ht="12.75">
      <c r="A54" s="19" t="s">
        <v>87</v>
      </c>
      <c r="B54" s="19" t="s">
        <v>85</v>
      </c>
      <c r="C54" s="19" t="s">
        <v>86</v>
      </c>
      <c r="D54" s="19"/>
      <c r="E54" s="66">
        <v>368</v>
      </c>
      <c r="F54" s="66">
        <v>434</v>
      </c>
      <c r="G54" s="15">
        <f t="shared" si="5"/>
        <v>802</v>
      </c>
      <c r="H54" s="19" t="s">
        <v>87</v>
      </c>
      <c r="I54" s="14">
        <v>179</v>
      </c>
      <c r="J54" s="54">
        <f t="shared" si="6"/>
        <v>0.48641304347826086</v>
      </c>
      <c r="K54" s="14">
        <v>215</v>
      </c>
      <c r="L54" s="54">
        <f t="shared" si="7"/>
        <v>0.49539170506912444</v>
      </c>
      <c r="M54" s="62">
        <f t="shared" si="8"/>
        <v>394</v>
      </c>
      <c r="N54" s="17">
        <f t="shared" si="9"/>
        <v>0.4912718204488778</v>
      </c>
    </row>
    <row r="55" spans="1:14" ht="12.75">
      <c r="A55" s="19" t="s">
        <v>88</v>
      </c>
      <c r="B55" s="19" t="s">
        <v>85</v>
      </c>
      <c r="C55" s="19" t="s">
        <v>86</v>
      </c>
      <c r="D55" s="19"/>
      <c r="E55" s="66">
        <v>488</v>
      </c>
      <c r="F55" s="66">
        <v>516</v>
      </c>
      <c r="G55" s="15">
        <f t="shared" si="5"/>
        <v>1004</v>
      </c>
      <c r="H55" s="19" t="s">
        <v>88</v>
      </c>
      <c r="I55" s="14">
        <v>311</v>
      </c>
      <c r="J55" s="54">
        <f t="shared" si="6"/>
        <v>0.6372950819672131</v>
      </c>
      <c r="K55" s="14">
        <v>314</v>
      </c>
      <c r="L55" s="54">
        <f t="shared" si="7"/>
        <v>0.6085271317829457</v>
      </c>
      <c r="M55" s="62">
        <f t="shared" si="8"/>
        <v>625</v>
      </c>
      <c r="N55" s="17">
        <f t="shared" si="9"/>
        <v>0.6225099601593626</v>
      </c>
    </row>
    <row r="56" spans="1:14" ht="12.75">
      <c r="A56" s="19" t="s">
        <v>89</v>
      </c>
      <c r="B56" s="19" t="s">
        <v>85</v>
      </c>
      <c r="C56" s="19" t="s">
        <v>86</v>
      </c>
      <c r="D56" s="19"/>
      <c r="E56" s="66">
        <v>326</v>
      </c>
      <c r="F56" s="66">
        <v>393</v>
      </c>
      <c r="G56" s="15">
        <f t="shared" si="5"/>
        <v>719</v>
      </c>
      <c r="H56" s="19" t="s">
        <v>89</v>
      </c>
      <c r="I56" s="14">
        <v>165</v>
      </c>
      <c r="J56" s="54">
        <f t="shared" si="6"/>
        <v>0.5061349693251533</v>
      </c>
      <c r="K56" s="14">
        <v>203</v>
      </c>
      <c r="L56" s="54">
        <f t="shared" si="7"/>
        <v>0.5165394402035624</v>
      </c>
      <c r="M56" s="62">
        <f t="shared" si="8"/>
        <v>368</v>
      </c>
      <c r="N56" s="17">
        <f t="shared" si="9"/>
        <v>0.5118219749652295</v>
      </c>
    </row>
    <row r="57" spans="1:14" ht="13.5" thickBot="1">
      <c r="A57" s="19" t="s">
        <v>90</v>
      </c>
      <c r="B57" s="19" t="s">
        <v>85</v>
      </c>
      <c r="C57" s="19" t="s">
        <v>86</v>
      </c>
      <c r="D57" s="19"/>
      <c r="E57" s="66">
        <v>459</v>
      </c>
      <c r="F57" s="66">
        <v>497</v>
      </c>
      <c r="G57" s="15">
        <f t="shared" si="5"/>
        <v>956</v>
      </c>
      <c r="H57" s="19">
        <v>49</v>
      </c>
      <c r="I57" s="14">
        <v>253</v>
      </c>
      <c r="J57" s="54">
        <f t="shared" si="6"/>
        <v>0.55119825708061</v>
      </c>
      <c r="K57" s="14">
        <v>290</v>
      </c>
      <c r="L57" s="54">
        <f t="shared" si="7"/>
        <v>0.5835010060362174</v>
      </c>
      <c r="M57" s="62">
        <f t="shared" si="8"/>
        <v>543</v>
      </c>
      <c r="N57" s="17">
        <f t="shared" si="9"/>
        <v>0.5679916317991632</v>
      </c>
    </row>
    <row r="58" spans="1:14" ht="13.5" thickBot="1">
      <c r="A58" s="19"/>
      <c r="B58" s="19"/>
      <c r="C58" s="47" t="s">
        <v>91</v>
      </c>
      <c r="D58" s="19"/>
      <c r="E58" s="16">
        <f>SUM(E9:E57)</f>
        <v>17171</v>
      </c>
      <c r="F58" s="16">
        <f>SUM(F9:F57)</f>
        <v>19651</v>
      </c>
      <c r="G58" s="16">
        <f>SUM(G9:G57)</f>
        <v>36822</v>
      </c>
      <c r="I58" s="55">
        <f>SUM(I9:I57)</f>
        <v>9272</v>
      </c>
      <c r="J58" s="56">
        <f t="shared" si="6"/>
        <v>0.5399801991730243</v>
      </c>
      <c r="K58" s="57">
        <f>SUM(K9:K57)</f>
        <v>10464</v>
      </c>
      <c r="L58" s="56">
        <f t="shared" si="7"/>
        <v>0.5324919851407053</v>
      </c>
      <c r="M58" s="24">
        <f>SUM(M9:M57)</f>
        <v>19736</v>
      </c>
      <c r="N58" s="18">
        <f t="shared" si="9"/>
        <v>0.5359839226549346</v>
      </c>
    </row>
    <row r="59" ht="12.75">
      <c r="H59" s="19"/>
    </row>
    <row r="60" spans="12:14" ht="12.75">
      <c r="L60" s="21" t="str">
        <f>$G$4</f>
        <v>Sezioni scrutinate</v>
      </c>
      <c r="M60" s="21"/>
      <c r="N60" s="22">
        <f>COUNTIF($M$9:$M$57,"&lt;&gt;0")</f>
        <v>49</v>
      </c>
    </row>
    <row r="61" spans="12:14" ht="12.75">
      <c r="L61" s="21" t="s">
        <v>106</v>
      </c>
      <c r="M61" s="21"/>
      <c r="N61" s="23">
        <f>$I$4</f>
        <v>49</v>
      </c>
    </row>
    <row r="63" spans="22:25" ht="12.75">
      <c r="V63" s="48"/>
      <c r="W63" s="48"/>
      <c r="X63" s="48"/>
      <c r="Y63" s="48"/>
    </row>
  </sheetData>
  <sheetProtection password="8351" sheet="1" objects="1" scenarios="1"/>
  <mergeCells count="2">
    <mergeCell ref="I6:N6"/>
    <mergeCell ref="F2:G2"/>
  </mergeCells>
  <printOptions gridLines="1" horizontalCentered="1" verticalCentered="1"/>
  <pageMargins left="0.7874015748031497" right="0.7874015748031497" top="0.984251968503937" bottom="0.6299212598425197" header="0.5118110236220472" footer="0.5118110236220472"/>
  <pageSetup fitToHeight="1" fitToWidth="1" horizontalDpi="600" verticalDpi="600" orientation="landscape" paperSize="8" scale="61" r:id="rId2"/>
  <headerFooter alignWithMargins="0">
    <oddHeader>&amp;LComune di Vercelli&amp;RCentro Elaborazione Dati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42"/>
  <sheetViews>
    <sheetView tabSelected="1" workbookViewId="0" topLeftCell="A1">
      <selection activeCell="K42" sqref="K42"/>
    </sheetView>
  </sheetViews>
  <sheetFormatPr defaultColWidth="9.140625" defaultRowHeight="12.75"/>
  <cols>
    <col min="2" max="6" width="12.421875" style="0" customWidth="1"/>
    <col min="7" max="7" width="11.00390625" style="0" customWidth="1"/>
    <col min="8" max="12" width="12.421875" style="0" customWidth="1"/>
  </cols>
  <sheetData>
    <row r="1" ht="13.5" thickBot="1"/>
    <row r="2" spans="2:12" ht="12.75">
      <c r="B2" s="1"/>
      <c r="C2" s="2"/>
      <c r="D2" s="2"/>
      <c r="E2" s="2"/>
      <c r="F2" s="3"/>
      <c r="H2" s="1"/>
      <c r="I2" s="2"/>
      <c r="J2" s="2"/>
      <c r="K2" s="2"/>
      <c r="L2" s="3"/>
    </row>
    <row r="3" spans="2:12" ht="15" customHeight="1">
      <c r="B3" s="73" t="str">
        <f>'Affl. Ref. N. 1 2011 - Lunedì'!$G$3&amp;" "&amp;'Affl. Ref. N. 1 2011 - Lunedì'!$J$3</f>
        <v>Centro Elaborazione Dati Comune di Vercelli</v>
      </c>
      <c r="C3" s="74"/>
      <c r="D3" s="74"/>
      <c r="E3" s="74"/>
      <c r="F3" s="75"/>
      <c r="H3" s="73" t="str">
        <f>'Affl. Ref. N. 1 2011 - Lunedì'!$G$3&amp;" "&amp;'Affl. Ref. N. 1 2011 - Lunedì'!$J$3</f>
        <v>Centro Elaborazione Dati Comune di Vercelli</v>
      </c>
      <c r="I3" s="74"/>
      <c r="J3" s="74"/>
      <c r="K3" s="74"/>
      <c r="L3" s="75"/>
    </row>
    <row r="4" spans="2:12" ht="12.75">
      <c r="B4" s="76" t="s">
        <v>94</v>
      </c>
      <c r="C4" s="77"/>
      <c r="D4" s="77"/>
      <c r="E4" s="77"/>
      <c r="F4" s="78"/>
      <c r="H4" s="76" t="s">
        <v>94</v>
      </c>
      <c r="I4" s="77"/>
      <c r="J4" s="77"/>
      <c r="K4" s="77"/>
      <c r="L4" s="78"/>
    </row>
    <row r="5" spans="2:12" ht="12.75">
      <c r="B5" s="6"/>
      <c r="C5" s="4"/>
      <c r="D5" s="4"/>
      <c r="E5" s="4"/>
      <c r="F5" s="5"/>
      <c r="H5" s="6"/>
      <c r="I5" s="4"/>
      <c r="J5" s="4"/>
      <c r="K5" s="4"/>
      <c r="L5" s="5"/>
    </row>
    <row r="6" spans="2:12" ht="12.75">
      <c r="B6" s="87" t="s">
        <v>95</v>
      </c>
      <c r="C6" s="88"/>
      <c r="D6" s="88"/>
      <c r="E6" s="88"/>
      <c r="F6" s="89"/>
      <c r="H6" s="87" t="s">
        <v>95</v>
      </c>
      <c r="I6" s="88"/>
      <c r="J6" s="88"/>
      <c r="K6" s="88"/>
      <c r="L6" s="89"/>
    </row>
    <row r="7" spans="2:12" ht="15" customHeight="1">
      <c r="B7" s="63"/>
      <c r="C7" s="79" t="str">
        <f>'Affl. Ref. N. 1 2011 - Lunedì'!$I$6</f>
        <v>Referendum N. 1 del 12 -13 Giugno 2011   Affluenze Lunedì   ore 15.30</v>
      </c>
      <c r="D7" s="80"/>
      <c r="E7" s="80"/>
      <c r="F7" s="64"/>
      <c r="H7" s="63"/>
      <c r="I7" s="79" t="str">
        <f>'Affl. Ref. N. 2 2011 - Lunedì'!$I$6</f>
        <v>Referendum N. 2 del 12 -13 Giugno 2011   Affluenze Lunedì   ore 15.30</v>
      </c>
      <c r="J7" s="80"/>
      <c r="K7" s="80"/>
      <c r="L7" s="64"/>
    </row>
    <row r="8" spans="2:12" ht="15" customHeight="1">
      <c r="B8" s="6"/>
      <c r="C8" s="80"/>
      <c r="D8" s="80"/>
      <c r="E8" s="80"/>
      <c r="F8" s="5"/>
      <c r="H8" s="6"/>
      <c r="I8" s="80"/>
      <c r="J8" s="80"/>
      <c r="K8" s="80"/>
      <c r="L8" s="5"/>
    </row>
    <row r="9" spans="2:12" ht="24" customHeight="1">
      <c r="B9" s="6"/>
      <c r="C9" s="4" t="str">
        <f>'Affl. Ref. N. 1 2011 - Lunedì'!L60</f>
        <v>Sezioni scrutinate</v>
      </c>
      <c r="D9" s="4"/>
      <c r="E9" s="49">
        <f>'Affl. Ref. N. 1 2011 - Lunedì'!N60</f>
        <v>49</v>
      </c>
      <c r="F9" s="5"/>
      <c r="H9" s="6"/>
      <c r="I9" s="4" t="str">
        <f>'Affl. Ref. N. 2 2011 - Lunedì'!L60</f>
        <v>Sezioni scrutinate</v>
      </c>
      <c r="J9" s="4"/>
      <c r="K9" s="49">
        <f>'Affl. Ref. N. 2 2011 - Lunedì'!N60</f>
        <v>49</v>
      </c>
      <c r="L9" s="5"/>
    </row>
    <row r="10" spans="2:12" ht="15.75" customHeight="1">
      <c r="B10" s="6"/>
      <c r="C10" s="58" t="str">
        <f>'Affl. Ref. N. 1 2011 - Lunedì'!L61</f>
        <v>su </v>
      </c>
      <c r="D10" s="4"/>
      <c r="E10" s="13">
        <f>'Affl. Ref. N. 1 2011 - Lunedì'!N61</f>
        <v>49</v>
      </c>
      <c r="F10" s="5"/>
      <c r="H10" s="6"/>
      <c r="I10" s="68" t="str">
        <f>'Affl. Ref. N. 2 2011 - Lunedì'!L61</f>
        <v>su </v>
      </c>
      <c r="J10" s="4"/>
      <c r="K10" s="49">
        <f>'Affl. Ref. N. 2 2011 - Lunedì'!N61</f>
        <v>49</v>
      </c>
      <c r="L10" s="5"/>
    </row>
    <row r="11" spans="2:12" ht="13.5" thickBot="1">
      <c r="B11" s="6"/>
      <c r="C11" s="4"/>
      <c r="D11" s="4"/>
      <c r="E11" s="4"/>
      <c r="F11" s="5"/>
      <c r="H11" s="6"/>
      <c r="I11" s="4"/>
      <c r="J11" s="4"/>
      <c r="K11" s="4"/>
      <c r="L11" s="5"/>
    </row>
    <row r="12" spans="2:12" ht="12.75">
      <c r="B12" s="6"/>
      <c r="C12" s="81" t="s">
        <v>107</v>
      </c>
      <c r="D12" s="83" t="s">
        <v>111</v>
      </c>
      <c r="E12" s="85" t="s">
        <v>108</v>
      </c>
      <c r="F12" s="5"/>
      <c r="H12" s="6"/>
      <c r="I12" s="81" t="s">
        <v>107</v>
      </c>
      <c r="J12" s="83" t="s">
        <v>111</v>
      </c>
      <c r="K12" s="85" t="s">
        <v>108</v>
      </c>
      <c r="L12" s="5"/>
    </row>
    <row r="13" spans="2:12" ht="12.75">
      <c r="B13" s="6"/>
      <c r="C13" s="82"/>
      <c r="D13" s="84"/>
      <c r="E13" s="86"/>
      <c r="F13" s="5"/>
      <c r="H13" s="6"/>
      <c r="I13" s="82"/>
      <c r="J13" s="84"/>
      <c r="K13" s="86"/>
      <c r="L13" s="5"/>
    </row>
    <row r="14" spans="2:12" ht="18" customHeight="1">
      <c r="B14" s="6"/>
      <c r="C14" s="7">
        <f>'Affl. Ref. N. 1 2011 - Lunedì'!E58</f>
        <v>17171</v>
      </c>
      <c r="D14" s="8">
        <f>'Affl. Ref. N. 1 2011 - Lunedì'!F58</f>
        <v>19651</v>
      </c>
      <c r="E14" s="9">
        <f>'Affl. Ref. N. 1 2011 - Lunedì'!G58</f>
        <v>36822</v>
      </c>
      <c r="F14" s="5"/>
      <c r="H14" s="6"/>
      <c r="I14" s="7">
        <f>'Affl. Ref. N. 2 2011 - Lunedì'!E58</f>
        <v>17171</v>
      </c>
      <c r="J14" s="7">
        <f>'Affl. Ref. N. 2 2011 - Lunedì'!F58</f>
        <v>19651</v>
      </c>
      <c r="K14" s="7">
        <f>'Affl. Ref. N. 2 2011 - Lunedì'!G58</f>
        <v>36822</v>
      </c>
      <c r="L14" s="5"/>
    </row>
    <row r="15" spans="2:12" ht="12.75">
      <c r="B15" s="6"/>
      <c r="C15" s="92" t="s">
        <v>115</v>
      </c>
      <c r="D15" s="91" t="s">
        <v>112</v>
      </c>
      <c r="E15" s="90" t="s">
        <v>109</v>
      </c>
      <c r="F15" s="5"/>
      <c r="H15" s="6"/>
      <c r="I15" s="92" t="s">
        <v>115</v>
      </c>
      <c r="J15" s="91" t="s">
        <v>112</v>
      </c>
      <c r="K15" s="90" t="s">
        <v>109</v>
      </c>
      <c r="L15" s="5"/>
    </row>
    <row r="16" spans="2:12" ht="12.75">
      <c r="B16" s="6"/>
      <c r="C16" s="93"/>
      <c r="D16" s="84"/>
      <c r="E16" s="86"/>
      <c r="F16" s="5"/>
      <c r="H16" s="6"/>
      <c r="I16" s="93"/>
      <c r="J16" s="84"/>
      <c r="K16" s="86"/>
      <c r="L16" s="5"/>
    </row>
    <row r="17" spans="2:12" ht="18" customHeight="1">
      <c r="B17" s="6"/>
      <c r="C17" s="60">
        <f>'Affl. Ref. N. 1 2011 - Lunedì'!$I$58</f>
        <v>9271</v>
      </c>
      <c r="D17" s="61">
        <f>'Affl. Ref. N. 1 2011 - Lunedì'!$K$58</f>
        <v>10457</v>
      </c>
      <c r="E17" s="25">
        <f>'Affl. Ref. N. 1 2011 - Lunedì'!$M$58</f>
        <v>19728</v>
      </c>
      <c r="F17" s="5"/>
      <c r="H17" s="6"/>
      <c r="I17" s="60">
        <f>'Affl. Ref. N. 2 2011 - Lunedì'!I58</f>
        <v>9277</v>
      </c>
      <c r="J17" s="60">
        <f>'Affl. Ref. N. 2 2011 - Lunedì'!K58</f>
        <v>10459</v>
      </c>
      <c r="K17" s="60">
        <f>'Affl. Ref. N. 2 2011 - Lunedì'!M58</f>
        <v>19736</v>
      </c>
      <c r="L17" s="5"/>
    </row>
    <row r="18" spans="2:12" ht="12.75">
      <c r="B18" s="6"/>
      <c r="C18" s="94" t="s">
        <v>114</v>
      </c>
      <c r="D18" s="95" t="s">
        <v>113</v>
      </c>
      <c r="E18" s="96" t="s">
        <v>110</v>
      </c>
      <c r="F18" s="5"/>
      <c r="H18" s="6"/>
      <c r="I18" s="94" t="s">
        <v>114</v>
      </c>
      <c r="J18" s="95" t="s">
        <v>113</v>
      </c>
      <c r="K18" s="96" t="s">
        <v>110</v>
      </c>
      <c r="L18" s="5"/>
    </row>
    <row r="19" spans="2:12" ht="12.75">
      <c r="B19" s="6"/>
      <c r="C19" s="93"/>
      <c r="D19" s="84"/>
      <c r="E19" s="86"/>
      <c r="F19" s="5"/>
      <c r="H19" s="6"/>
      <c r="I19" s="93"/>
      <c r="J19" s="84"/>
      <c r="K19" s="86"/>
      <c r="L19" s="5"/>
    </row>
    <row r="20" spans="2:12" ht="18" customHeight="1" thickBot="1">
      <c r="B20" s="6"/>
      <c r="C20" s="65">
        <f>'Affl. Ref. N. 1 2011 - Lunedì'!$J$58</f>
        <v>0.5399219614466251</v>
      </c>
      <c r="D20" s="59">
        <f>'Affl. Ref. N. 1 2011 - Lunedì'!$L$58</f>
        <v>0.5321357691720523</v>
      </c>
      <c r="E20" s="26">
        <f>'Affl. Ref. N. 1 2011 - Lunedì'!$N$58</f>
        <v>0.5357666612351312</v>
      </c>
      <c r="F20" s="5"/>
      <c r="H20" s="6"/>
      <c r="I20" s="65">
        <f>'Affl. Ref. N. 2 2011 - Lunedì'!$J$58</f>
        <v>0.54027138780502</v>
      </c>
      <c r="J20" s="59">
        <f>'Affl. Ref. N. 2 2011 - Lunedì'!$L$58</f>
        <v>0.5322375451630961</v>
      </c>
      <c r="K20" s="26">
        <f>'Affl. Ref. N. 2 2011 - Lunedì'!$N$58</f>
        <v>0.5359839226549346</v>
      </c>
      <c r="L20" s="5"/>
    </row>
    <row r="21" spans="2:12" ht="13.5" thickBot="1">
      <c r="B21" s="10"/>
      <c r="C21" s="11"/>
      <c r="D21" s="11"/>
      <c r="E21" s="11"/>
      <c r="F21" s="12"/>
      <c r="H21" s="10"/>
      <c r="I21" s="11"/>
      <c r="J21" s="11"/>
      <c r="K21" s="11"/>
      <c r="L21" s="12"/>
    </row>
    <row r="22" ht="13.5" thickBot="1"/>
    <row r="23" spans="2:12" ht="12.75">
      <c r="B23" s="1"/>
      <c r="C23" s="2"/>
      <c r="D23" s="2"/>
      <c r="E23" s="2"/>
      <c r="F23" s="3"/>
      <c r="H23" s="1"/>
      <c r="I23" s="2"/>
      <c r="J23" s="2"/>
      <c r="K23" s="2"/>
      <c r="L23" s="3"/>
    </row>
    <row r="24" spans="2:12" ht="12.75">
      <c r="B24" s="73" t="str">
        <f>'Affl. Ref. N. 1 2011 - Lunedì'!$G$3&amp;" "&amp;'Affl. Ref. N. 1 2011 - Lunedì'!$J$3</f>
        <v>Centro Elaborazione Dati Comune di Vercelli</v>
      </c>
      <c r="C24" s="74"/>
      <c r="D24" s="74"/>
      <c r="E24" s="74"/>
      <c r="F24" s="75"/>
      <c r="H24" s="73" t="str">
        <f>'Affl. Ref. N. 1 2011 - Lunedì'!$G$3&amp;" "&amp;'Affl. Ref. N. 1 2011 - Lunedì'!$J$3</f>
        <v>Centro Elaborazione Dati Comune di Vercelli</v>
      </c>
      <c r="I24" s="74"/>
      <c r="J24" s="74"/>
      <c r="K24" s="74"/>
      <c r="L24" s="75"/>
    </row>
    <row r="25" spans="2:12" ht="15" customHeight="1">
      <c r="B25" s="76" t="s">
        <v>94</v>
      </c>
      <c r="C25" s="77"/>
      <c r="D25" s="77"/>
      <c r="E25" s="77"/>
      <c r="F25" s="78"/>
      <c r="H25" s="76" t="s">
        <v>94</v>
      </c>
      <c r="I25" s="77"/>
      <c r="J25" s="77"/>
      <c r="K25" s="77"/>
      <c r="L25" s="78"/>
    </row>
    <row r="26" spans="2:12" ht="12.75">
      <c r="B26" s="6"/>
      <c r="C26" s="4"/>
      <c r="D26" s="4"/>
      <c r="E26" s="4"/>
      <c r="F26" s="5"/>
      <c r="H26" s="6"/>
      <c r="I26" s="4"/>
      <c r="J26" s="4"/>
      <c r="K26" s="4"/>
      <c r="L26" s="5"/>
    </row>
    <row r="27" spans="2:12" ht="12.75">
      <c r="B27" s="87" t="s">
        <v>95</v>
      </c>
      <c r="C27" s="88"/>
      <c r="D27" s="88"/>
      <c r="E27" s="88"/>
      <c r="F27" s="89"/>
      <c r="H27" s="87" t="s">
        <v>95</v>
      </c>
      <c r="I27" s="88"/>
      <c r="J27" s="88"/>
      <c r="K27" s="88"/>
      <c r="L27" s="89"/>
    </row>
    <row r="28" spans="2:12" ht="12.75">
      <c r="B28" s="63"/>
      <c r="C28" s="79" t="str">
        <f>'Affl. Ref. N. 3 2011 - Lunedì'!$I$6</f>
        <v>Referendum N. 3 del 12 -13 Giugno 2011   Affluenze Lunedì   ore 15.30</v>
      </c>
      <c r="D28" s="80"/>
      <c r="E28" s="80"/>
      <c r="F28" s="64"/>
      <c r="H28" s="63"/>
      <c r="I28" s="79" t="str">
        <f>'Affl. Ref. N. 4 2011 - Lunedì'!$I$6</f>
        <v>Referendum N. 4 del 12 -13 Giugno 2011   Affluenze Lunedì   ore 15.30</v>
      </c>
      <c r="J28" s="80"/>
      <c r="K28" s="80"/>
      <c r="L28" s="64"/>
    </row>
    <row r="29" spans="2:12" ht="15" customHeight="1">
      <c r="B29" s="6"/>
      <c r="C29" s="80"/>
      <c r="D29" s="80"/>
      <c r="E29" s="80"/>
      <c r="F29" s="5"/>
      <c r="H29" s="6"/>
      <c r="I29" s="80"/>
      <c r="J29" s="80"/>
      <c r="K29" s="80"/>
      <c r="L29" s="5"/>
    </row>
    <row r="30" spans="2:12" ht="24" customHeight="1">
      <c r="B30" s="6"/>
      <c r="C30" s="4" t="str">
        <f>'Affl. Ref. N. 3 2011 - Lunedì'!L60</f>
        <v>Sezioni scrutinate</v>
      </c>
      <c r="D30" s="4"/>
      <c r="E30" s="49">
        <f>'Affl. Ref. N. 3 2011 - Lunedì'!N60</f>
        <v>49</v>
      </c>
      <c r="F30" s="5"/>
      <c r="H30" s="6"/>
      <c r="I30" s="4" t="str">
        <f>'Affl. Ref. N. 4 2011 - Lunedì'!L60</f>
        <v>Sezioni scrutinate</v>
      </c>
      <c r="J30" s="4"/>
      <c r="K30" s="49">
        <f>'Affl. Ref. N. 4 2011 - Lunedì'!N60</f>
        <v>49</v>
      </c>
      <c r="L30" s="5"/>
    </row>
    <row r="31" spans="2:12" ht="15.75" customHeight="1">
      <c r="B31" s="6"/>
      <c r="C31" s="68" t="str">
        <f>'Affl. Ref. N. 3 2011 - Lunedì'!L61</f>
        <v>su </v>
      </c>
      <c r="D31" s="4"/>
      <c r="E31" s="49">
        <f>'Affl. Ref. N. 3 2011 - Lunedì'!N61</f>
        <v>49</v>
      </c>
      <c r="F31" s="5"/>
      <c r="H31" s="6"/>
      <c r="I31" s="68" t="str">
        <f>'Affl. Ref. N. 4 2011 - Lunedì'!L61</f>
        <v>su </v>
      </c>
      <c r="J31" s="4"/>
      <c r="K31" s="49">
        <f>'Affl. Ref. N. 4 2011 - Lunedì'!N61</f>
        <v>49</v>
      </c>
      <c r="L31" s="5"/>
    </row>
    <row r="32" spans="2:12" ht="13.5" thickBot="1">
      <c r="B32" s="6"/>
      <c r="C32" s="4"/>
      <c r="D32" s="4"/>
      <c r="E32" s="4"/>
      <c r="F32" s="5"/>
      <c r="H32" s="6"/>
      <c r="I32" s="4"/>
      <c r="J32" s="4"/>
      <c r="K32" s="4"/>
      <c r="L32" s="5"/>
    </row>
    <row r="33" spans="2:12" ht="12.75">
      <c r="B33" s="6"/>
      <c r="C33" s="81" t="s">
        <v>107</v>
      </c>
      <c r="D33" s="83" t="s">
        <v>111</v>
      </c>
      <c r="E33" s="85" t="s">
        <v>108</v>
      </c>
      <c r="F33" s="5"/>
      <c r="H33" s="6"/>
      <c r="I33" s="81" t="s">
        <v>107</v>
      </c>
      <c r="J33" s="83" t="s">
        <v>111</v>
      </c>
      <c r="K33" s="85" t="s">
        <v>108</v>
      </c>
      <c r="L33" s="5"/>
    </row>
    <row r="34" spans="2:12" ht="12.75">
      <c r="B34" s="6"/>
      <c r="C34" s="82"/>
      <c r="D34" s="84"/>
      <c r="E34" s="86"/>
      <c r="F34" s="5"/>
      <c r="H34" s="6"/>
      <c r="I34" s="82"/>
      <c r="J34" s="84"/>
      <c r="K34" s="86"/>
      <c r="L34" s="5"/>
    </row>
    <row r="35" spans="2:12" ht="18" customHeight="1">
      <c r="B35" s="6"/>
      <c r="C35" s="7">
        <f>'Affl. Ref. N. 3 2011 - Lunedì'!E58</f>
        <v>17171</v>
      </c>
      <c r="D35" s="7">
        <f>'Affl. Ref. N. 3 2011 - Lunedì'!F58</f>
        <v>19651</v>
      </c>
      <c r="E35" s="7">
        <f>'Affl. Ref. N. 3 2011 - Lunedì'!G58</f>
        <v>36822</v>
      </c>
      <c r="F35" s="5"/>
      <c r="H35" s="6"/>
      <c r="I35" s="7">
        <f>'Affl. Ref. N. 4 2011 - Lunedì'!E58</f>
        <v>17171</v>
      </c>
      <c r="J35" s="7">
        <f>'Affl. Ref. N. 4 2011 - Lunedì'!F58</f>
        <v>19651</v>
      </c>
      <c r="K35" s="7">
        <f>'Affl. Ref. N. 4 2011 - Lunedì'!G58</f>
        <v>36822</v>
      </c>
      <c r="L35" s="5"/>
    </row>
    <row r="36" spans="2:12" ht="12.75">
      <c r="B36" s="6"/>
      <c r="C36" s="92" t="s">
        <v>115</v>
      </c>
      <c r="D36" s="91" t="s">
        <v>112</v>
      </c>
      <c r="E36" s="90" t="s">
        <v>109</v>
      </c>
      <c r="F36" s="5"/>
      <c r="H36" s="6"/>
      <c r="I36" s="92" t="s">
        <v>115</v>
      </c>
      <c r="J36" s="91" t="s">
        <v>112</v>
      </c>
      <c r="K36" s="90" t="s">
        <v>109</v>
      </c>
      <c r="L36" s="5"/>
    </row>
    <row r="37" spans="2:12" ht="12.75">
      <c r="B37" s="6"/>
      <c r="C37" s="93"/>
      <c r="D37" s="84"/>
      <c r="E37" s="86"/>
      <c r="F37" s="5"/>
      <c r="H37" s="6"/>
      <c r="I37" s="93"/>
      <c r="J37" s="84"/>
      <c r="K37" s="86"/>
      <c r="L37" s="5"/>
    </row>
    <row r="38" spans="2:12" ht="18" customHeight="1">
      <c r="B38" s="6"/>
      <c r="C38" s="60">
        <f>'Affl. Ref. N. 3 2011 - Lunedì'!$I$58</f>
        <v>9256</v>
      </c>
      <c r="D38" s="61">
        <f>'Affl. Ref. N. 3 2011 - Lunedì'!$K$58</f>
        <v>10469</v>
      </c>
      <c r="E38" s="25">
        <f>'Affl. Ref. N. 3 2011 - Lunedì'!$M$58</f>
        <v>19725</v>
      </c>
      <c r="F38" s="5"/>
      <c r="H38" s="6"/>
      <c r="I38" s="60">
        <f>'Affl. Ref. N. 4 2011 - Lunedì'!$I$58</f>
        <v>9272</v>
      </c>
      <c r="J38" s="61">
        <f>'Affl. Ref. N. 4 2011 - Lunedì'!$K$58</f>
        <v>10464</v>
      </c>
      <c r="K38" s="25">
        <f>'Affl. Ref. N. 4 2011 - Lunedì'!$M$58</f>
        <v>19736</v>
      </c>
      <c r="L38" s="5"/>
    </row>
    <row r="39" spans="2:12" ht="12.75">
      <c r="B39" s="6"/>
      <c r="C39" s="94" t="s">
        <v>114</v>
      </c>
      <c r="D39" s="95" t="s">
        <v>113</v>
      </c>
      <c r="E39" s="96" t="s">
        <v>110</v>
      </c>
      <c r="F39" s="5"/>
      <c r="H39" s="6"/>
      <c r="I39" s="94" t="s">
        <v>114</v>
      </c>
      <c r="J39" s="95" t="s">
        <v>113</v>
      </c>
      <c r="K39" s="96" t="s">
        <v>110</v>
      </c>
      <c r="L39" s="5"/>
    </row>
    <row r="40" spans="2:12" ht="12.75">
      <c r="B40" s="6"/>
      <c r="C40" s="93"/>
      <c r="D40" s="84"/>
      <c r="E40" s="86"/>
      <c r="F40" s="5"/>
      <c r="H40" s="6"/>
      <c r="I40" s="93"/>
      <c r="J40" s="84"/>
      <c r="K40" s="86"/>
      <c r="L40" s="5"/>
    </row>
    <row r="41" spans="2:12" ht="18" customHeight="1" thickBot="1">
      <c r="B41" s="6"/>
      <c r="C41" s="65">
        <f>'Affl. Ref. N. 3 2011 - Lunedì'!$J$58</f>
        <v>0.5390483955506377</v>
      </c>
      <c r="D41" s="59">
        <f>'Affl. Ref. N. 3 2011 - Lunedì'!$L$58</f>
        <v>0.5327464251183146</v>
      </c>
      <c r="E41" s="26">
        <f>'Affl. Ref. N. 3 2011 - Lunedì'!$N$58</f>
        <v>0.5356851882027049</v>
      </c>
      <c r="F41" s="5"/>
      <c r="H41" s="6"/>
      <c r="I41" s="65">
        <f>'Affl. Ref. N. 4 2011 - Lunedì'!$J$58</f>
        <v>0.5399801991730243</v>
      </c>
      <c r="J41" s="59">
        <f>'Affl. Ref. N. 4 2011 - Lunedì'!$L$58</f>
        <v>0.5324919851407053</v>
      </c>
      <c r="K41" s="26">
        <f>'Affl. Ref. N. 4 2011 - Lunedì'!$N$58</f>
        <v>0.5359839226549346</v>
      </c>
      <c r="L41" s="5"/>
    </row>
    <row r="42" spans="2:12" ht="13.5" thickBot="1">
      <c r="B42" s="10"/>
      <c r="C42" s="11"/>
      <c r="D42" s="11"/>
      <c r="E42" s="11"/>
      <c r="F42" s="12"/>
      <c r="H42" s="10"/>
      <c r="I42" s="11"/>
      <c r="J42" s="11"/>
      <c r="K42" s="11"/>
      <c r="L42" s="12"/>
    </row>
    <row r="47" ht="15" customHeight="1"/>
    <row r="51" ht="15" customHeight="1"/>
  </sheetData>
  <sheetProtection password="8351" sheet="1" objects="1" scenarios="1"/>
  <mergeCells count="52">
    <mergeCell ref="I36:I37"/>
    <mergeCell ref="J36:J37"/>
    <mergeCell ref="K36:K37"/>
    <mergeCell ref="I39:I40"/>
    <mergeCell ref="J39:J40"/>
    <mergeCell ref="K39:K40"/>
    <mergeCell ref="H25:L25"/>
    <mergeCell ref="H27:L27"/>
    <mergeCell ref="I28:K29"/>
    <mergeCell ref="I33:I34"/>
    <mergeCell ref="J33:J34"/>
    <mergeCell ref="K33:K34"/>
    <mergeCell ref="C36:C37"/>
    <mergeCell ref="D36:D37"/>
    <mergeCell ref="E36:E37"/>
    <mergeCell ref="C39:C40"/>
    <mergeCell ref="D39:D40"/>
    <mergeCell ref="E39:E40"/>
    <mergeCell ref="B25:F25"/>
    <mergeCell ref="B27:F27"/>
    <mergeCell ref="C28:E29"/>
    <mergeCell ref="C33:C34"/>
    <mergeCell ref="D33:D34"/>
    <mergeCell ref="E33:E34"/>
    <mergeCell ref="B24:F24"/>
    <mergeCell ref="H24:L24"/>
    <mergeCell ref="E18:E19"/>
    <mergeCell ref="D18:D19"/>
    <mergeCell ref="C18:C19"/>
    <mergeCell ref="I15:I16"/>
    <mergeCell ref="J15:J16"/>
    <mergeCell ref="K15:K16"/>
    <mergeCell ref="I18:I19"/>
    <mergeCell ref="J18:J19"/>
    <mergeCell ref="K18:K19"/>
    <mergeCell ref="E15:E16"/>
    <mergeCell ref="D15:D16"/>
    <mergeCell ref="C15:C16"/>
    <mergeCell ref="H3:L3"/>
    <mergeCell ref="H4:L4"/>
    <mergeCell ref="H6:L6"/>
    <mergeCell ref="I7:K8"/>
    <mergeCell ref="I12:I13"/>
    <mergeCell ref="J12:J13"/>
    <mergeCell ref="K12:K13"/>
    <mergeCell ref="B3:F3"/>
    <mergeCell ref="B4:F4"/>
    <mergeCell ref="C7:E8"/>
    <mergeCell ref="C12:C13"/>
    <mergeCell ref="D12:D13"/>
    <mergeCell ref="E12:E13"/>
    <mergeCell ref="B6:F6"/>
  </mergeCells>
  <printOptions gridLines="1" horizontalCentered="1" verticalCentered="1"/>
  <pageMargins left="0.29" right="0.17" top="0.984251968503937" bottom="0.984251968503937" header="0.5118110236220472" footer="0.5118110236220472"/>
  <pageSetup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maria.pasciullo</cp:lastModifiedBy>
  <cp:lastPrinted>2009-06-22T13:29:16Z</cp:lastPrinted>
  <dcterms:created xsi:type="dcterms:W3CDTF">2001-09-21T09:51:04Z</dcterms:created>
  <dcterms:modified xsi:type="dcterms:W3CDTF">2011-06-13T14:43:08Z</dcterms:modified>
  <cp:category/>
  <cp:version/>
  <cp:contentType/>
  <cp:contentStatus/>
</cp:coreProperties>
</file>