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activeTab="0"/>
  </bookViews>
  <sheets>
    <sheet name="Affl. Ref. N. 2 2009 - Lunedì" sheetId="1" r:id="rId1"/>
    <sheet name="Riepiloghi" sheetId="2" r:id="rId2"/>
  </sheets>
  <definedNames>
    <definedName name="_xlnm.Print_Area" localSheetId="1">'Riepiloghi'!$B$2:$F$21</definedName>
    <definedName name="Z_A2B2D2BA_92DF_45B1_B15D_9D70F63305A7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<sst xmlns="http://schemas.openxmlformats.org/spreadsheetml/2006/main" count="255" uniqueCount="120">
  <si>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</si>
  <si>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</si>
  <si>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</si>
  <si>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</si>
  <si>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</si>
  <si>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</si>
  <si>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</si>
  <si>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</si>
  <si>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</si>
  <si>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</si>
  <si>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</si>
  <si>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</si>
  <si>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</si>
  <si>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</si>
  <si>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</si>
  <si>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</si>
  <si>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</si>
  <si>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</si>
  <si>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</si>
  <si>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</si>
  <si>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</si>
  <si>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</si>
  <si>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</si>
  <si>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</si>
  <si>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</si>
  <si>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</si>
  <si>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</si>
  <si>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</si>
  <si>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</si>
  <si>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</si>
  <si>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</si>
  <si>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</si>
  <si>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</si>
  <si>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</si>
  <si>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</si>
  <si>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</si>
  <si>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</si>
  <si>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</si>
  <si>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</si>
  <si>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</si>
  <si>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</si>
  <si>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</si>
  <si>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</si>
  <si>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</si>
  <si>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</si>
  <si>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</si>
  <si>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</si>
  <si>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</si>
  <si>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</si>
  <si>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</si>
  <si>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</si>
  <si>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</si>
  <si>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</si>
  <si>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</si>
  <si>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</si>
  <si>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</si>
  <si>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</si>
  <si>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</si>
  <si>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</si>
  <si>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</si>
  <si>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</si>
  <si>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</si>
  <si>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</si>
  <si>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</si>
  <si>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</si>
  <si>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</si>
  <si>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</si>
  <si>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</si>
  <si>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</si>
  <si>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</si>
  <si>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</si>
  <si>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</si>
  <si>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</si>
  <si>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</si>
  <si>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</si>
  <si>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</si>
  <si>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</si>
  <si>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</si>
  <si>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</si>
  <si>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</si>
  <si>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</si>
  <si>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</si>
  <si>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</si>
  <si>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</si>
  <si>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</si>
  <si>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</si>
  <si>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</si>
  <si>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</si>
  <si>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</si>
  <si>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</si>
  <si>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</si>
  <si>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</si>
  <si>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</si>
  <si>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</si>
  <si>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</si>
  <si>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</si>
  <si>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</si>
  <si>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</si>
  <si>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</si>
  <si>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</si>
  <si>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</si>
  <si>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</si>
  <si>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</si>
  <si>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</si>
  <si>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</si>
  <si>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</si>
  <si>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</si>
  <si>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</si>
  <si>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</si>
  <si>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</si>
  <si>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</si>
  <si>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</si>
  <si>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</si>
  <si>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</si>
  <si>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</si>
  <si>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</si>
  <si>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Affluenze Lunedì</t>
  </si>
  <si>
    <t>21 - 22</t>
  </si>
  <si>
    <t>Giugno 2009</t>
  </si>
  <si>
    <t>Referendum N. 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</si>
</sst>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/>
    </xf>
    <xf numFmtId="1" fontId="1" fillId="3" borderId="12" xfId="0" applyNumberFormat="1" applyFont="1" applyFill="1" applyBorder="1" applyAlignment="1" applyProtection="1">
      <alignment horizontal="center"/>
      <protection/>
    </xf>
    <xf numFmtId="10" fontId="3" fillId="0" borderId="7" xfId="0" applyNumberFormat="1" applyFont="1" applyBorder="1" applyAlignment="1" applyProtection="1">
      <alignment horizontal="center"/>
      <protection/>
    </xf>
    <xf numFmtId="10" fontId="4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1" fontId="1" fillId="6" borderId="8" xfId="0" applyNumberFormat="1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ont="1" applyFill="1" applyAlignment="1" applyProtection="1">
      <alignment horizontal="center" shrinkToFit="1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15" xfId="0" applyNumberFormat="1" applyFont="1" applyFill="1" applyBorder="1" applyAlignment="1" applyProtection="1">
      <alignment horizontal="center"/>
      <protection/>
    </xf>
    <xf numFmtId="1" fontId="1" fillId="3" borderId="16" xfId="0" applyNumberFormat="1" applyFont="1" applyFill="1" applyBorder="1" applyAlignment="1" applyProtection="1">
      <alignment horizontal="center"/>
      <protection/>
    </xf>
    <xf numFmtId="1" fontId="0" fillId="6" borderId="17" xfId="0" applyNumberFormat="1" applyFont="1" applyFill="1" applyBorder="1" applyAlignment="1" applyProtection="1">
      <alignment horizontal="center"/>
      <protection/>
    </xf>
    <xf numFmtId="1" fontId="0" fillId="6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/>
      <protection/>
    </xf>
    <xf numFmtId="1" fontId="0" fillId="6" borderId="19" xfId="0" applyNumberFormat="1" applyFont="1" applyFill="1" applyBorder="1" applyAlignment="1" applyProtection="1">
      <alignment horizontal="center"/>
      <protection/>
    </xf>
    <xf numFmtId="1" fontId="0" fillId="6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" borderId="0" xfId="0" applyNumberForma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1" fontId="0" fillId="6" borderId="20" xfId="0" applyNumberFormat="1" applyFont="1" applyFill="1" applyBorder="1" applyAlignment="1" applyProtection="1">
      <alignment horizontal="center"/>
      <protection/>
    </xf>
    <xf numFmtId="1" fontId="0" fillId="6" borderId="18" xfId="0" applyNumberFormat="1" applyFont="1" applyFill="1" applyBorder="1" applyAlignment="1" applyProtection="1">
      <alignment horizontal="center"/>
      <protection/>
    </xf>
    <xf numFmtId="10" fontId="0" fillId="0" borderId="7" xfId="0" applyNumberFormat="1" applyFont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" borderId="22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0" fontId="1" fillId="0" borderId="23" xfId="0" applyNumberFormat="1" applyFont="1" applyBorder="1" applyAlignment="1" applyProtection="1">
      <alignment horizontal="center"/>
      <protection/>
    </xf>
    <xf numFmtId="0" fontId="0" fillId="3" borderId="7" xfId="0" applyFill="1" applyBorder="1" applyAlignment="1">
      <alignment horizontal="center"/>
    </xf>
    <xf numFmtId="1" fontId="0" fillId="6" borderId="24" xfId="0" applyNumberFormat="1" applyFont="1" applyFill="1" applyBorder="1" applyAlignment="1" applyProtection="1">
      <alignment horizontal="center"/>
      <protection/>
    </xf>
    <xf numFmtId="1" fontId="0" fillId="6" borderId="25" xfId="0" applyNumberFormat="1" applyFont="1" applyFill="1" applyBorder="1" applyAlignment="1" applyProtection="1">
      <alignment horizontal="center"/>
      <protection/>
    </xf>
    <xf numFmtId="1" fontId="0" fillId="6" borderId="26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 shrinkToFit="1"/>
      <protection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3" borderId="15" xfId="0" applyNumberFormat="1" applyFill="1" applyBorder="1" applyAlignment="1">
      <alignment horizontal="center" wrapText="1"/>
    </xf>
    <xf numFmtId="1" fontId="0" fillId="3" borderId="27" xfId="0" applyNumberFormat="1" applyFill="1" applyBorder="1" applyAlignment="1">
      <alignment horizontal="center" wrapText="1"/>
    </xf>
    <xf numFmtId="1" fontId="0" fillId="3" borderId="28" xfId="0" applyNumberForma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3" borderId="30" xfId="0" applyNumberForma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" fontId="0" fillId="0" borderId="32" xfId="0" applyNumberFormat="1" applyFont="1" applyBorder="1" applyAlignment="1">
      <alignment horizontal="center" wrapText="1"/>
    </xf>
    <xf numFmtId="1" fontId="0" fillId="2" borderId="33" xfId="0" applyNumberFormat="1" applyFont="1" applyFill="1" applyBorder="1" applyAlignment="1">
      <alignment horizontal="center" wrapText="1"/>
    </xf>
    <xf numFmtId="1" fontId="0" fillId="2" borderId="34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0" fillId="6" borderId="32" xfId="0" applyNumberFormat="1" applyFont="1" applyFill="1" applyBorder="1" applyAlignment="1">
      <alignment horizontal="center" wrapText="1"/>
    </xf>
    <xf numFmtId="1" fontId="0" fillId="6" borderId="33" xfId="0" applyNumberFormat="1" applyFont="1" applyFill="1" applyBorder="1" applyAlignment="1">
      <alignment horizontal="center" wrapText="1"/>
    </xf>
    <xf numFmtId="1" fontId="0" fillId="6" borderId="3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tabSelected="1" zoomScale="75" zoomScaleNormal="75" workbookViewId="0" topLeftCell="A1">
      <selection activeCell="K9" sqref="K9:K57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3.28125" style="36" customWidth="1"/>
    <col min="6" max="7" width="11.421875" style="36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119</v>
      </c>
      <c r="F2" s="71" t="s">
        <v>116</v>
      </c>
      <c r="G2" s="71"/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33" t="s">
        <v>117</v>
      </c>
      <c r="F3" s="28"/>
      <c r="G3" s="34" t="s">
        <v>98</v>
      </c>
      <c r="H3" s="29"/>
      <c r="I3" s="29"/>
      <c r="J3" s="29" t="s">
        <v>99</v>
      </c>
      <c r="K3" s="29"/>
    </row>
    <row r="4" spans="2:11" ht="12.75">
      <c r="B4" s="31"/>
      <c r="C4" s="32"/>
      <c r="D4" s="32"/>
      <c r="E4" s="35" t="s">
        <v>118</v>
      </c>
      <c r="F4" s="28"/>
      <c r="G4" s="34" t="s">
        <v>103</v>
      </c>
      <c r="H4" s="29"/>
      <c r="I4" s="29">
        <v>49</v>
      </c>
      <c r="J4" s="51"/>
      <c r="K4" s="52"/>
    </row>
    <row r="5" ht="13.5" thickBot="1"/>
    <row r="6" spans="3:14" ht="13.5" thickBot="1">
      <c r="C6" s="37">
        <f ca="1">NOW()</f>
        <v>39986.65016736111</v>
      </c>
      <c r="I6" s="68" t="str">
        <f>$E$2&amp;" del "&amp;$E$3&amp;" "&amp;$E$4&amp;"   "&amp;$F$2&amp;"   "&amp;$H$2&amp;" "&amp;TEXT(K2,"h.mm")</f>
        <v>Referendum N. 2 del 21 - 22 Giugno 2009   Affluenze Lunedì   ore 15.30</v>
      </c>
      <c r="J6" s="69"/>
      <c r="K6" s="69"/>
      <c r="L6" s="69"/>
      <c r="M6" s="69"/>
      <c r="N6" s="70"/>
    </row>
    <row r="7" spans="5:14" ht="12.75">
      <c r="E7" s="38" t="s">
        <v>0</v>
      </c>
      <c r="F7" s="39" t="s">
        <v>0</v>
      </c>
      <c r="G7" s="39" t="s">
        <v>0</v>
      </c>
      <c r="I7" s="53" t="s">
        <v>92</v>
      </c>
      <c r="J7" s="40" t="s">
        <v>93</v>
      </c>
      <c r="K7" s="40" t="s">
        <v>92</v>
      </c>
      <c r="L7" s="40" t="s">
        <v>93</v>
      </c>
      <c r="M7" s="40" t="s">
        <v>92</v>
      </c>
      <c r="N7" s="41" t="s">
        <v>93</v>
      </c>
    </row>
    <row r="8" spans="1:14" ht="13.5" thickBot="1">
      <c r="A8" s="42" t="s">
        <v>1</v>
      </c>
      <c r="B8" s="42" t="s">
        <v>2</v>
      </c>
      <c r="C8" s="42" t="s">
        <v>3</v>
      </c>
      <c r="D8" s="42" t="s">
        <v>4</v>
      </c>
      <c r="E8" s="43" t="s">
        <v>5</v>
      </c>
      <c r="F8" s="44" t="s">
        <v>96</v>
      </c>
      <c r="G8" s="44" t="s">
        <v>6</v>
      </c>
      <c r="H8" s="42" t="s">
        <v>1</v>
      </c>
      <c r="I8" s="54" t="s">
        <v>5</v>
      </c>
      <c r="J8" s="45" t="s">
        <v>5</v>
      </c>
      <c r="K8" s="45" t="s">
        <v>96</v>
      </c>
      <c r="L8" s="45" t="s">
        <v>96</v>
      </c>
      <c r="M8" s="45" t="s">
        <v>6</v>
      </c>
      <c r="N8" s="46" t="s">
        <v>6</v>
      </c>
    </row>
    <row r="9" spans="1:14" ht="12.75">
      <c r="A9" s="19" t="s">
        <v>7</v>
      </c>
      <c r="B9" s="19" t="s">
        <v>8</v>
      </c>
      <c r="C9" s="47" t="s">
        <v>9</v>
      </c>
      <c r="D9" s="19">
        <v>3</v>
      </c>
      <c r="E9" s="67">
        <v>380</v>
      </c>
      <c r="F9" s="67">
        <v>457</v>
      </c>
      <c r="G9" s="15">
        <f aca="true" t="shared" si="0" ref="G9:G40">SUM(E9:F9)</f>
        <v>837</v>
      </c>
      <c r="H9" s="19" t="s">
        <v>7</v>
      </c>
      <c r="I9" s="14">
        <v>62</v>
      </c>
      <c r="J9" s="55">
        <f aca="true" t="shared" si="1" ref="J9:J40">(I9/E9)</f>
        <v>0.1631578947368421</v>
      </c>
      <c r="K9" s="14">
        <v>62</v>
      </c>
      <c r="L9" s="55">
        <f aca="true" t="shared" si="2" ref="L9:L40">(K9/F9)</f>
        <v>0.13566739606126915</v>
      </c>
      <c r="M9" s="63">
        <f>SUM(I9+K9)</f>
        <v>124</v>
      </c>
      <c r="N9" s="17">
        <f aca="true" t="shared" si="3" ref="N9:N40">(M9/G9)</f>
        <v>0.14814814814814814</v>
      </c>
    </row>
    <row r="10" spans="1:14" ht="12.75">
      <c r="A10" s="19" t="s">
        <v>11</v>
      </c>
      <c r="B10" s="19" t="s">
        <v>8</v>
      </c>
      <c r="C10" s="47" t="s">
        <v>9</v>
      </c>
      <c r="D10" s="19">
        <v>3</v>
      </c>
      <c r="E10" s="67">
        <v>287</v>
      </c>
      <c r="F10" s="67">
        <v>456</v>
      </c>
      <c r="G10" s="15">
        <f t="shared" si="0"/>
        <v>743</v>
      </c>
      <c r="H10" s="19" t="s">
        <v>11</v>
      </c>
      <c r="I10" s="14">
        <v>49</v>
      </c>
      <c r="J10" s="55">
        <f t="shared" si="1"/>
        <v>0.17073170731707318</v>
      </c>
      <c r="K10" s="14">
        <v>58</v>
      </c>
      <c r="L10" s="55">
        <f t="shared" si="2"/>
        <v>0.12719298245614036</v>
      </c>
      <c r="M10" s="63">
        <f>SUM(I10+K10)</f>
        <v>107</v>
      </c>
      <c r="N10" s="17">
        <f t="shared" si="3"/>
        <v>0.1440107671601615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7">
        <v>303</v>
      </c>
      <c r="F11" s="67">
        <v>345</v>
      </c>
      <c r="G11" s="15">
        <f t="shared" si="0"/>
        <v>648</v>
      </c>
      <c r="H11" s="19" t="s">
        <v>12</v>
      </c>
      <c r="I11" s="14">
        <v>47</v>
      </c>
      <c r="J11" s="55">
        <f t="shared" si="1"/>
        <v>0.1551155115511551</v>
      </c>
      <c r="K11" s="14">
        <v>49</v>
      </c>
      <c r="L11" s="55">
        <f t="shared" si="2"/>
        <v>0.14202898550724638</v>
      </c>
      <c r="M11" s="63">
        <f aca="true" t="shared" si="4" ref="M11:M56">SUM(I11+K11)</f>
        <v>96</v>
      </c>
      <c r="N11" s="17">
        <f t="shared" si="3"/>
        <v>0.14814814814814814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7">
        <v>332</v>
      </c>
      <c r="F12" s="67">
        <v>408</v>
      </c>
      <c r="G12" s="15">
        <f t="shared" si="0"/>
        <v>740</v>
      </c>
      <c r="H12" s="19" t="s">
        <v>16</v>
      </c>
      <c r="I12" s="14">
        <v>65</v>
      </c>
      <c r="J12" s="55">
        <f t="shared" si="1"/>
        <v>0.19578313253012047</v>
      </c>
      <c r="K12" s="14">
        <v>72</v>
      </c>
      <c r="L12" s="55">
        <f t="shared" si="2"/>
        <v>0.17647058823529413</v>
      </c>
      <c r="M12" s="63">
        <f t="shared" si="4"/>
        <v>137</v>
      </c>
      <c r="N12" s="17">
        <f t="shared" si="3"/>
        <v>0.18513513513513513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7">
        <v>323</v>
      </c>
      <c r="F13" s="67">
        <v>365</v>
      </c>
      <c r="G13" s="15">
        <f t="shared" si="0"/>
        <v>688</v>
      </c>
      <c r="H13" s="19" t="s">
        <v>19</v>
      </c>
      <c r="I13" s="14">
        <v>61</v>
      </c>
      <c r="J13" s="55">
        <f t="shared" si="1"/>
        <v>0.18885448916408668</v>
      </c>
      <c r="K13" s="14">
        <v>59</v>
      </c>
      <c r="L13" s="55">
        <f t="shared" si="2"/>
        <v>0.16164383561643836</v>
      </c>
      <c r="M13" s="63">
        <f t="shared" si="4"/>
        <v>120</v>
      </c>
      <c r="N13" s="17">
        <f t="shared" si="3"/>
        <v>0.1744186046511628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7">
        <v>391</v>
      </c>
      <c r="F14" s="67">
        <v>419</v>
      </c>
      <c r="G14" s="15">
        <f t="shared" si="0"/>
        <v>810</v>
      </c>
      <c r="H14" s="19" t="s">
        <v>20</v>
      </c>
      <c r="I14" s="14">
        <v>69</v>
      </c>
      <c r="J14" s="55">
        <f t="shared" si="1"/>
        <v>0.17647058823529413</v>
      </c>
      <c r="K14" s="14">
        <v>79</v>
      </c>
      <c r="L14" s="55">
        <f t="shared" si="2"/>
        <v>0.18854415274463007</v>
      </c>
      <c r="M14" s="63">
        <f t="shared" si="4"/>
        <v>148</v>
      </c>
      <c r="N14" s="17">
        <f t="shared" si="3"/>
        <v>0.18271604938271604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7">
        <v>328</v>
      </c>
      <c r="F15" s="67">
        <v>397</v>
      </c>
      <c r="G15" s="15">
        <f t="shared" si="0"/>
        <v>725</v>
      </c>
      <c r="H15" s="19" t="s">
        <v>21</v>
      </c>
      <c r="I15" s="14">
        <v>72</v>
      </c>
      <c r="J15" s="55">
        <f t="shared" si="1"/>
        <v>0.21951219512195122</v>
      </c>
      <c r="K15" s="14">
        <v>77</v>
      </c>
      <c r="L15" s="55">
        <f t="shared" si="2"/>
        <v>0.19395465994962216</v>
      </c>
      <c r="M15" s="63">
        <f t="shared" si="4"/>
        <v>149</v>
      </c>
      <c r="N15" s="17">
        <f t="shared" si="3"/>
        <v>0.20551724137931035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7">
        <v>354</v>
      </c>
      <c r="F16" s="67">
        <v>366</v>
      </c>
      <c r="G16" s="15">
        <f t="shared" si="0"/>
        <v>720</v>
      </c>
      <c r="H16" s="19" t="s">
        <v>22</v>
      </c>
      <c r="I16" s="14">
        <v>67</v>
      </c>
      <c r="J16" s="55">
        <f t="shared" si="1"/>
        <v>0.18926553672316385</v>
      </c>
      <c r="K16" s="14">
        <v>67</v>
      </c>
      <c r="L16" s="55">
        <f t="shared" si="2"/>
        <v>0.1830601092896175</v>
      </c>
      <c r="M16" s="63">
        <f t="shared" si="4"/>
        <v>134</v>
      </c>
      <c r="N16" s="17">
        <f t="shared" si="3"/>
        <v>0.18611111111111112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7">
        <v>436</v>
      </c>
      <c r="F17" s="67">
        <v>491</v>
      </c>
      <c r="G17" s="15">
        <f t="shared" si="0"/>
        <v>927</v>
      </c>
      <c r="H17" s="19" t="s">
        <v>25</v>
      </c>
      <c r="I17" s="14">
        <v>78</v>
      </c>
      <c r="J17" s="55">
        <f t="shared" si="1"/>
        <v>0.17889908256880735</v>
      </c>
      <c r="K17" s="14">
        <v>77</v>
      </c>
      <c r="L17" s="55">
        <f t="shared" si="2"/>
        <v>0.15682281059063136</v>
      </c>
      <c r="M17" s="63">
        <f t="shared" si="4"/>
        <v>155</v>
      </c>
      <c r="N17" s="17">
        <f t="shared" si="3"/>
        <v>0.16720604099244876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7">
        <v>397</v>
      </c>
      <c r="F18" s="67">
        <v>460</v>
      </c>
      <c r="G18" s="15">
        <f t="shared" si="0"/>
        <v>857</v>
      </c>
      <c r="H18" s="19" t="s">
        <v>29</v>
      </c>
      <c r="I18" s="14">
        <v>82</v>
      </c>
      <c r="J18" s="55">
        <f t="shared" si="1"/>
        <v>0.20654911838790932</v>
      </c>
      <c r="K18" s="14">
        <v>92</v>
      </c>
      <c r="L18" s="55">
        <f t="shared" si="2"/>
        <v>0.2</v>
      </c>
      <c r="M18" s="63">
        <f t="shared" si="4"/>
        <v>174</v>
      </c>
      <c r="N18" s="17">
        <f t="shared" si="3"/>
        <v>0.20303383897316218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7">
        <v>376</v>
      </c>
      <c r="F19" s="67">
        <v>468</v>
      </c>
      <c r="G19" s="15">
        <f t="shared" si="0"/>
        <v>844</v>
      </c>
      <c r="H19" s="19" t="s">
        <v>32</v>
      </c>
      <c r="I19" s="14">
        <v>81</v>
      </c>
      <c r="J19" s="55">
        <f t="shared" si="1"/>
        <v>0.2154255319148936</v>
      </c>
      <c r="K19" s="14">
        <v>93</v>
      </c>
      <c r="L19" s="55">
        <f t="shared" si="2"/>
        <v>0.1987179487179487</v>
      </c>
      <c r="M19" s="63">
        <f t="shared" si="4"/>
        <v>174</v>
      </c>
      <c r="N19" s="17">
        <f t="shared" si="3"/>
        <v>0.20616113744075829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7">
        <v>391</v>
      </c>
      <c r="F20" s="67">
        <v>462</v>
      </c>
      <c r="G20" s="15">
        <f t="shared" si="0"/>
        <v>853</v>
      </c>
      <c r="H20" s="19" t="s">
        <v>33</v>
      </c>
      <c r="I20" s="14">
        <v>65</v>
      </c>
      <c r="J20" s="55">
        <f t="shared" si="1"/>
        <v>0.16624040920716113</v>
      </c>
      <c r="K20" s="14">
        <v>71</v>
      </c>
      <c r="L20" s="55">
        <f t="shared" si="2"/>
        <v>0.15367965367965367</v>
      </c>
      <c r="M20" s="63">
        <f t="shared" si="4"/>
        <v>136</v>
      </c>
      <c r="N20" s="17">
        <f t="shared" si="3"/>
        <v>0.15943728018757328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7">
        <v>303</v>
      </c>
      <c r="F21" s="67">
        <v>419</v>
      </c>
      <c r="G21" s="15">
        <f t="shared" si="0"/>
        <v>722</v>
      </c>
      <c r="H21" s="19" t="s">
        <v>34</v>
      </c>
      <c r="I21" s="14">
        <v>50</v>
      </c>
      <c r="J21" s="55">
        <f t="shared" si="1"/>
        <v>0.16501650165016502</v>
      </c>
      <c r="K21" s="14">
        <v>69</v>
      </c>
      <c r="L21" s="55">
        <f t="shared" si="2"/>
        <v>0.16467780429594273</v>
      </c>
      <c r="M21" s="63">
        <f t="shared" si="4"/>
        <v>119</v>
      </c>
      <c r="N21" s="17">
        <f t="shared" si="3"/>
        <v>0.16481994459833796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7">
        <v>366</v>
      </c>
      <c r="F22" s="67">
        <v>450</v>
      </c>
      <c r="G22" s="15">
        <f t="shared" si="0"/>
        <v>816</v>
      </c>
      <c r="H22" s="19" t="s">
        <v>37</v>
      </c>
      <c r="I22" s="14">
        <v>79</v>
      </c>
      <c r="J22" s="55">
        <f t="shared" si="1"/>
        <v>0.21584699453551912</v>
      </c>
      <c r="K22" s="14">
        <v>92</v>
      </c>
      <c r="L22" s="55">
        <f t="shared" si="2"/>
        <v>0.20444444444444446</v>
      </c>
      <c r="M22" s="63">
        <f t="shared" si="4"/>
        <v>171</v>
      </c>
      <c r="N22" s="17">
        <f t="shared" si="3"/>
        <v>0.20955882352941177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7">
        <v>347</v>
      </c>
      <c r="F23" s="67">
        <v>394</v>
      </c>
      <c r="G23" s="15">
        <f t="shared" si="0"/>
        <v>741</v>
      </c>
      <c r="H23" s="19" t="s">
        <v>15</v>
      </c>
      <c r="I23" s="14">
        <v>61</v>
      </c>
      <c r="J23" s="55">
        <f t="shared" si="1"/>
        <v>0.17579250720461095</v>
      </c>
      <c r="K23" s="14">
        <v>75</v>
      </c>
      <c r="L23" s="55">
        <f t="shared" si="2"/>
        <v>0.19035532994923857</v>
      </c>
      <c r="M23" s="63">
        <f t="shared" si="4"/>
        <v>136</v>
      </c>
      <c r="N23" s="17">
        <f t="shared" si="3"/>
        <v>0.18353576248313092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7">
        <v>315</v>
      </c>
      <c r="F24" s="67">
        <v>408</v>
      </c>
      <c r="G24" s="15">
        <f t="shared" si="0"/>
        <v>723</v>
      </c>
      <c r="H24" s="19" t="s">
        <v>39</v>
      </c>
      <c r="I24" s="14">
        <v>83</v>
      </c>
      <c r="J24" s="55">
        <f t="shared" si="1"/>
        <v>0.2634920634920635</v>
      </c>
      <c r="K24" s="14">
        <v>93</v>
      </c>
      <c r="L24" s="55">
        <f t="shared" si="2"/>
        <v>0.22794117647058823</v>
      </c>
      <c r="M24" s="63">
        <f t="shared" si="4"/>
        <v>176</v>
      </c>
      <c r="N24" s="17">
        <f t="shared" si="3"/>
        <v>0.24343015214384509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7">
        <v>311</v>
      </c>
      <c r="F25" s="67">
        <v>375</v>
      </c>
      <c r="G25" s="15">
        <f t="shared" si="0"/>
        <v>686</v>
      </c>
      <c r="H25" s="19" t="s">
        <v>40</v>
      </c>
      <c r="I25" s="14">
        <v>69</v>
      </c>
      <c r="J25" s="55">
        <f t="shared" si="1"/>
        <v>0.22186495176848875</v>
      </c>
      <c r="K25" s="14">
        <v>67</v>
      </c>
      <c r="L25" s="55">
        <f t="shared" si="2"/>
        <v>0.17866666666666667</v>
      </c>
      <c r="M25" s="63">
        <f t="shared" si="4"/>
        <v>136</v>
      </c>
      <c r="N25" s="17">
        <f t="shared" si="3"/>
        <v>0.19825072886297376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7">
        <v>336</v>
      </c>
      <c r="F26" s="67">
        <v>380</v>
      </c>
      <c r="G26" s="15">
        <f t="shared" si="0"/>
        <v>716</v>
      </c>
      <c r="H26" s="19" t="s">
        <v>41</v>
      </c>
      <c r="I26" s="14">
        <v>80</v>
      </c>
      <c r="J26" s="55">
        <f t="shared" si="1"/>
        <v>0.23809523809523808</v>
      </c>
      <c r="K26" s="14">
        <v>79</v>
      </c>
      <c r="L26" s="55">
        <f t="shared" si="2"/>
        <v>0.20789473684210527</v>
      </c>
      <c r="M26" s="63">
        <f t="shared" si="4"/>
        <v>159</v>
      </c>
      <c r="N26" s="17">
        <f t="shared" si="3"/>
        <v>0.22206703910614525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7">
        <v>358</v>
      </c>
      <c r="F27" s="67">
        <v>399</v>
      </c>
      <c r="G27" s="15">
        <f t="shared" si="0"/>
        <v>757</v>
      </c>
      <c r="H27" s="19" t="s">
        <v>43</v>
      </c>
      <c r="I27" s="14">
        <v>74</v>
      </c>
      <c r="J27" s="55">
        <f t="shared" si="1"/>
        <v>0.20670391061452514</v>
      </c>
      <c r="K27" s="14">
        <v>78</v>
      </c>
      <c r="L27" s="55">
        <f t="shared" si="2"/>
        <v>0.19548872180451127</v>
      </c>
      <c r="M27" s="63">
        <f t="shared" si="4"/>
        <v>152</v>
      </c>
      <c r="N27" s="17">
        <f t="shared" si="3"/>
        <v>0.20079260237780713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7">
        <v>394</v>
      </c>
      <c r="F28" s="67">
        <v>443</v>
      </c>
      <c r="G28" s="15">
        <f t="shared" si="0"/>
        <v>837</v>
      </c>
      <c r="H28" s="19" t="s">
        <v>44</v>
      </c>
      <c r="I28" s="14">
        <v>72</v>
      </c>
      <c r="J28" s="55">
        <f t="shared" si="1"/>
        <v>0.18274111675126903</v>
      </c>
      <c r="K28" s="14">
        <v>79</v>
      </c>
      <c r="L28" s="55">
        <f t="shared" si="2"/>
        <v>0.17832957110609482</v>
      </c>
      <c r="M28" s="63">
        <f t="shared" si="4"/>
        <v>151</v>
      </c>
      <c r="N28" s="17">
        <f t="shared" si="3"/>
        <v>0.18040621266427717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7">
        <v>418</v>
      </c>
      <c r="F29" s="67">
        <v>456</v>
      </c>
      <c r="G29" s="15">
        <f t="shared" si="0"/>
        <v>874</v>
      </c>
      <c r="H29" s="19" t="s">
        <v>47</v>
      </c>
      <c r="I29" s="14">
        <v>67</v>
      </c>
      <c r="J29" s="55">
        <f t="shared" si="1"/>
        <v>0.16028708133971292</v>
      </c>
      <c r="K29" s="14">
        <v>60</v>
      </c>
      <c r="L29" s="55">
        <f t="shared" si="2"/>
        <v>0.13157894736842105</v>
      </c>
      <c r="M29" s="63">
        <f t="shared" si="4"/>
        <v>127</v>
      </c>
      <c r="N29" s="17">
        <f t="shared" si="3"/>
        <v>0.14530892448512586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7">
        <v>319</v>
      </c>
      <c r="F30" s="67">
        <v>331</v>
      </c>
      <c r="G30" s="15">
        <f t="shared" si="0"/>
        <v>650</v>
      </c>
      <c r="H30" s="19" t="s">
        <v>48</v>
      </c>
      <c r="I30" s="14">
        <v>84</v>
      </c>
      <c r="J30" s="55">
        <f t="shared" si="1"/>
        <v>0.26332288401253917</v>
      </c>
      <c r="K30" s="14">
        <v>76</v>
      </c>
      <c r="L30" s="55">
        <f t="shared" si="2"/>
        <v>0.229607250755287</v>
      </c>
      <c r="M30" s="63">
        <f t="shared" si="4"/>
        <v>160</v>
      </c>
      <c r="N30" s="17">
        <f t="shared" si="3"/>
        <v>0.24615384615384617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7">
        <v>336</v>
      </c>
      <c r="F31" s="67">
        <v>373</v>
      </c>
      <c r="G31" s="15">
        <f t="shared" si="0"/>
        <v>709</v>
      </c>
      <c r="H31" s="19" t="s">
        <v>49</v>
      </c>
      <c r="I31" s="14">
        <v>104</v>
      </c>
      <c r="J31" s="55">
        <f t="shared" si="1"/>
        <v>0.30952380952380953</v>
      </c>
      <c r="K31" s="14">
        <v>97</v>
      </c>
      <c r="L31" s="55">
        <f t="shared" si="2"/>
        <v>0.26005361930294907</v>
      </c>
      <c r="M31" s="63">
        <f t="shared" si="4"/>
        <v>201</v>
      </c>
      <c r="N31" s="17">
        <f t="shared" si="3"/>
        <v>0.2834978843441467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7">
        <v>439</v>
      </c>
      <c r="F32" s="67">
        <v>499</v>
      </c>
      <c r="G32" s="15">
        <f t="shared" si="0"/>
        <v>938</v>
      </c>
      <c r="H32" s="19" t="s">
        <v>50</v>
      </c>
      <c r="I32" s="14">
        <v>99</v>
      </c>
      <c r="J32" s="55">
        <f t="shared" si="1"/>
        <v>0.2255125284738041</v>
      </c>
      <c r="K32" s="14">
        <v>96</v>
      </c>
      <c r="L32" s="55">
        <f t="shared" si="2"/>
        <v>0.19238476953907815</v>
      </c>
      <c r="M32" s="63">
        <f t="shared" si="4"/>
        <v>195</v>
      </c>
      <c r="N32" s="17">
        <f t="shared" si="3"/>
        <v>0.20788912579957355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7">
        <v>426</v>
      </c>
      <c r="F33" s="67">
        <v>502</v>
      </c>
      <c r="G33" s="15">
        <f t="shared" si="0"/>
        <v>928</v>
      </c>
      <c r="H33" s="19" t="s">
        <v>53</v>
      </c>
      <c r="I33" s="14">
        <v>84</v>
      </c>
      <c r="J33" s="55">
        <f t="shared" si="1"/>
        <v>0.19718309859154928</v>
      </c>
      <c r="K33" s="14">
        <v>92</v>
      </c>
      <c r="L33" s="55">
        <f t="shared" si="2"/>
        <v>0.18326693227091634</v>
      </c>
      <c r="M33" s="63">
        <f t="shared" si="4"/>
        <v>176</v>
      </c>
      <c r="N33" s="17">
        <f t="shared" si="3"/>
        <v>0.1896551724137931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7">
        <v>398</v>
      </c>
      <c r="F34" s="67">
        <v>489</v>
      </c>
      <c r="G34" s="15">
        <f t="shared" si="0"/>
        <v>887</v>
      </c>
      <c r="H34" s="19" t="s">
        <v>54</v>
      </c>
      <c r="I34" s="14">
        <v>77</v>
      </c>
      <c r="J34" s="55">
        <f t="shared" si="1"/>
        <v>0.1934673366834171</v>
      </c>
      <c r="K34" s="14">
        <v>80</v>
      </c>
      <c r="L34" s="55">
        <f t="shared" si="2"/>
        <v>0.16359918200409</v>
      </c>
      <c r="M34" s="63">
        <f t="shared" si="4"/>
        <v>157</v>
      </c>
      <c r="N34" s="17">
        <f t="shared" si="3"/>
        <v>0.17700112739571588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7">
        <v>342</v>
      </c>
      <c r="F35" s="67">
        <v>371</v>
      </c>
      <c r="G35" s="15">
        <f t="shared" si="0"/>
        <v>713</v>
      </c>
      <c r="H35" s="19" t="s">
        <v>55</v>
      </c>
      <c r="I35" s="14">
        <v>70</v>
      </c>
      <c r="J35" s="55">
        <f t="shared" si="1"/>
        <v>0.2046783625730994</v>
      </c>
      <c r="K35" s="14">
        <v>59</v>
      </c>
      <c r="L35" s="55">
        <f t="shared" si="2"/>
        <v>0.15902964959568733</v>
      </c>
      <c r="M35" s="63">
        <f t="shared" si="4"/>
        <v>129</v>
      </c>
      <c r="N35" s="17">
        <f t="shared" si="3"/>
        <v>0.18092566619915848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7">
        <v>322</v>
      </c>
      <c r="F36" s="67">
        <v>355</v>
      </c>
      <c r="G36" s="15">
        <f t="shared" si="0"/>
        <v>677</v>
      </c>
      <c r="H36" s="19" t="s">
        <v>56</v>
      </c>
      <c r="I36" s="14">
        <v>48</v>
      </c>
      <c r="J36" s="55">
        <f t="shared" si="1"/>
        <v>0.14906832298136646</v>
      </c>
      <c r="K36" s="14">
        <v>48</v>
      </c>
      <c r="L36" s="55">
        <f t="shared" si="2"/>
        <v>0.1352112676056338</v>
      </c>
      <c r="M36" s="63">
        <f t="shared" si="4"/>
        <v>96</v>
      </c>
      <c r="N36" s="17">
        <f t="shared" si="3"/>
        <v>0.14180206794682423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7">
        <v>306</v>
      </c>
      <c r="F37" s="67">
        <v>356</v>
      </c>
      <c r="G37" s="15">
        <f t="shared" si="0"/>
        <v>662</v>
      </c>
      <c r="H37" s="19" t="s">
        <v>57</v>
      </c>
      <c r="I37" s="14">
        <v>65</v>
      </c>
      <c r="J37" s="55">
        <f t="shared" si="1"/>
        <v>0.21241830065359477</v>
      </c>
      <c r="K37" s="14">
        <v>64</v>
      </c>
      <c r="L37" s="55">
        <f t="shared" si="2"/>
        <v>0.1797752808988764</v>
      </c>
      <c r="M37" s="63">
        <f t="shared" si="4"/>
        <v>129</v>
      </c>
      <c r="N37" s="17">
        <f t="shared" si="3"/>
        <v>0.19486404833836857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7">
        <v>348</v>
      </c>
      <c r="F38" s="67">
        <v>387</v>
      </c>
      <c r="G38" s="15">
        <f t="shared" si="0"/>
        <v>735</v>
      </c>
      <c r="H38" s="19" t="s">
        <v>60</v>
      </c>
      <c r="I38" s="14">
        <v>59</v>
      </c>
      <c r="J38" s="55">
        <f t="shared" si="1"/>
        <v>0.16954022988505746</v>
      </c>
      <c r="K38" s="14">
        <v>62</v>
      </c>
      <c r="L38" s="55">
        <f t="shared" si="2"/>
        <v>0.16020671834625322</v>
      </c>
      <c r="M38" s="63">
        <f t="shared" si="4"/>
        <v>121</v>
      </c>
      <c r="N38" s="17">
        <f t="shared" si="3"/>
        <v>0.16462585034013605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7">
        <v>390</v>
      </c>
      <c r="F39" s="67">
        <v>378</v>
      </c>
      <c r="G39" s="15">
        <f t="shared" si="0"/>
        <v>768</v>
      </c>
      <c r="H39" s="19" t="s">
        <v>61</v>
      </c>
      <c r="I39" s="14">
        <v>62</v>
      </c>
      <c r="J39" s="55">
        <f t="shared" si="1"/>
        <v>0.15897435897435896</v>
      </c>
      <c r="K39" s="14">
        <v>61</v>
      </c>
      <c r="L39" s="55">
        <f t="shared" si="2"/>
        <v>0.16137566137566137</v>
      </c>
      <c r="M39" s="63">
        <f t="shared" si="4"/>
        <v>123</v>
      </c>
      <c r="N39" s="17">
        <f t="shared" si="3"/>
        <v>0.16015625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7">
        <v>303</v>
      </c>
      <c r="F40" s="67">
        <v>344</v>
      </c>
      <c r="G40" s="15">
        <f t="shared" si="0"/>
        <v>647</v>
      </c>
      <c r="H40" s="19" t="s">
        <v>62</v>
      </c>
      <c r="I40" s="14">
        <v>68</v>
      </c>
      <c r="J40" s="55">
        <f t="shared" si="1"/>
        <v>0.22442244224422442</v>
      </c>
      <c r="K40" s="14">
        <v>64</v>
      </c>
      <c r="L40" s="55">
        <f t="shared" si="2"/>
        <v>0.18604651162790697</v>
      </c>
      <c r="M40" s="63">
        <f t="shared" si="4"/>
        <v>132</v>
      </c>
      <c r="N40" s="17">
        <f t="shared" si="3"/>
        <v>0.20401854714064915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7">
        <v>352</v>
      </c>
      <c r="F41" s="67">
        <v>412</v>
      </c>
      <c r="G41" s="15">
        <f aca="true" t="shared" si="5" ref="G41:G57">SUM(E41:F41)</f>
        <v>764</v>
      </c>
      <c r="H41" s="19" t="s">
        <v>65</v>
      </c>
      <c r="I41" s="14">
        <v>69</v>
      </c>
      <c r="J41" s="55">
        <f aca="true" t="shared" si="6" ref="J41:J58">(I41/E41)</f>
        <v>0.19602272727272727</v>
      </c>
      <c r="K41" s="14">
        <v>55</v>
      </c>
      <c r="L41" s="55">
        <f aca="true" t="shared" si="7" ref="L41:L58">(K41/F41)</f>
        <v>0.13349514563106796</v>
      </c>
      <c r="M41" s="63">
        <f t="shared" si="4"/>
        <v>124</v>
      </c>
      <c r="N41" s="17">
        <f aca="true" t="shared" si="8" ref="N41:N58">(M41/G41)</f>
        <v>0.16230366492146597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7">
        <v>345</v>
      </c>
      <c r="F42" s="67">
        <v>407</v>
      </c>
      <c r="G42" s="15">
        <f t="shared" si="5"/>
        <v>752</v>
      </c>
      <c r="H42" s="19" t="s">
        <v>66</v>
      </c>
      <c r="I42" s="14">
        <v>71</v>
      </c>
      <c r="J42" s="55">
        <f t="shared" si="6"/>
        <v>0.20579710144927535</v>
      </c>
      <c r="K42" s="14">
        <v>85</v>
      </c>
      <c r="L42" s="55">
        <f t="shared" si="7"/>
        <v>0.20884520884520885</v>
      </c>
      <c r="M42" s="63">
        <f t="shared" si="4"/>
        <v>156</v>
      </c>
      <c r="N42" s="17">
        <f t="shared" si="8"/>
        <v>0.2074468085106383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7">
        <v>0</v>
      </c>
      <c r="F43" s="67">
        <v>0</v>
      </c>
      <c r="G43" s="15">
        <f t="shared" si="5"/>
        <v>0</v>
      </c>
      <c r="H43" s="19" t="s">
        <v>67</v>
      </c>
      <c r="I43" s="14">
        <v>16</v>
      </c>
      <c r="J43" s="55" t="e">
        <f t="shared" si="6"/>
        <v>#DIV/0!</v>
      </c>
      <c r="K43" s="14">
        <v>8</v>
      </c>
      <c r="L43" s="55" t="e">
        <f t="shared" si="7"/>
        <v>#DIV/0!</v>
      </c>
      <c r="M43" s="63">
        <f t="shared" si="4"/>
        <v>24</v>
      </c>
      <c r="N43" s="17" t="e">
        <f t="shared" si="8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7">
        <v>565</v>
      </c>
      <c r="F44" s="67">
        <v>541</v>
      </c>
      <c r="G44" s="15">
        <f t="shared" si="5"/>
        <v>1106</v>
      </c>
      <c r="H44" s="19" t="s">
        <v>68</v>
      </c>
      <c r="I44" s="14">
        <v>114</v>
      </c>
      <c r="J44" s="55">
        <f t="shared" si="6"/>
        <v>0.20176991150442478</v>
      </c>
      <c r="K44" s="14">
        <v>107</v>
      </c>
      <c r="L44" s="55">
        <f t="shared" si="7"/>
        <v>0.1977818853974122</v>
      </c>
      <c r="M44" s="63">
        <f t="shared" si="4"/>
        <v>221</v>
      </c>
      <c r="N44" s="17">
        <f t="shared" si="8"/>
        <v>0.19981916817359854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7">
        <v>400</v>
      </c>
      <c r="F45" s="67">
        <v>454</v>
      </c>
      <c r="G45" s="15">
        <f t="shared" si="5"/>
        <v>854</v>
      </c>
      <c r="H45" s="19" t="s">
        <v>72</v>
      </c>
      <c r="I45" s="14">
        <v>90</v>
      </c>
      <c r="J45" s="55">
        <f t="shared" si="6"/>
        <v>0.225</v>
      </c>
      <c r="K45" s="14">
        <v>78</v>
      </c>
      <c r="L45" s="55">
        <f t="shared" si="7"/>
        <v>0.17180616740088106</v>
      </c>
      <c r="M45" s="63">
        <f t="shared" si="4"/>
        <v>168</v>
      </c>
      <c r="N45" s="17">
        <f t="shared" si="8"/>
        <v>0.19672131147540983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7">
        <v>370</v>
      </c>
      <c r="F46" s="67">
        <v>430</v>
      </c>
      <c r="G46" s="15">
        <f t="shared" si="5"/>
        <v>800</v>
      </c>
      <c r="H46" s="19" t="s">
        <v>73</v>
      </c>
      <c r="I46" s="14">
        <v>76</v>
      </c>
      <c r="J46" s="55">
        <f t="shared" si="6"/>
        <v>0.20540540540540542</v>
      </c>
      <c r="K46" s="14">
        <v>76</v>
      </c>
      <c r="L46" s="55">
        <f t="shared" si="7"/>
        <v>0.17674418604651163</v>
      </c>
      <c r="M46" s="63">
        <f t="shared" si="4"/>
        <v>152</v>
      </c>
      <c r="N46" s="17">
        <f t="shared" si="8"/>
        <v>0.19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7">
        <v>319</v>
      </c>
      <c r="F47" s="67">
        <v>333</v>
      </c>
      <c r="G47" s="15">
        <f t="shared" si="5"/>
        <v>652</v>
      </c>
      <c r="H47" s="19" t="s">
        <v>74</v>
      </c>
      <c r="I47" s="14">
        <v>74</v>
      </c>
      <c r="J47" s="55">
        <f t="shared" si="6"/>
        <v>0.23197492163009403</v>
      </c>
      <c r="K47" s="14">
        <v>68</v>
      </c>
      <c r="L47" s="55">
        <f t="shared" si="7"/>
        <v>0.2042042042042042</v>
      </c>
      <c r="M47" s="63">
        <f t="shared" si="4"/>
        <v>142</v>
      </c>
      <c r="N47" s="17">
        <f t="shared" si="8"/>
        <v>0.21779141104294478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7">
        <v>368</v>
      </c>
      <c r="F48" s="67">
        <v>386</v>
      </c>
      <c r="G48" s="15">
        <f t="shared" si="5"/>
        <v>754</v>
      </c>
      <c r="H48" s="19" t="s">
        <v>75</v>
      </c>
      <c r="I48" s="14">
        <v>100</v>
      </c>
      <c r="J48" s="55">
        <f t="shared" si="6"/>
        <v>0.2717391304347826</v>
      </c>
      <c r="K48" s="14">
        <v>110</v>
      </c>
      <c r="L48" s="55">
        <f t="shared" si="7"/>
        <v>0.2849740932642487</v>
      </c>
      <c r="M48" s="63">
        <f t="shared" si="4"/>
        <v>210</v>
      </c>
      <c r="N48" s="17">
        <f t="shared" si="8"/>
        <v>0.27851458885941643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7">
        <v>343</v>
      </c>
      <c r="F49" s="67">
        <v>358</v>
      </c>
      <c r="G49" s="15">
        <f t="shared" si="5"/>
        <v>701</v>
      </c>
      <c r="H49" s="19" t="s">
        <v>78</v>
      </c>
      <c r="I49" s="14">
        <v>77</v>
      </c>
      <c r="J49" s="55">
        <f t="shared" si="6"/>
        <v>0.22448979591836735</v>
      </c>
      <c r="K49" s="14">
        <v>55</v>
      </c>
      <c r="L49" s="55">
        <f t="shared" si="7"/>
        <v>0.15363128491620112</v>
      </c>
      <c r="M49" s="63">
        <f t="shared" si="4"/>
        <v>132</v>
      </c>
      <c r="N49" s="17">
        <f t="shared" si="8"/>
        <v>0.18830242510699002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7">
        <v>319</v>
      </c>
      <c r="F50" s="67">
        <v>344</v>
      </c>
      <c r="G50" s="15">
        <f t="shared" si="5"/>
        <v>663</v>
      </c>
      <c r="H50" s="19" t="s">
        <v>79</v>
      </c>
      <c r="I50" s="14">
        <v>70</v>
      </c>
      <c r="J50" s="55">
        <f t="shared" si="6"/>
        <v>0.219435736677116</v>
      </c>
      <c r="K50" s="14">
        <v>72</v>
      </c>
      <c r="L50" s="55">
        <f t="shared" si="7"/>
        <v>0.20930232558139536</v>
      </c>
      <c r="M50" s="63">
        <f t="shared" si="4"/>
        <v>142</v>
      </c>
      <c r="N50" s="17">
        <f t="shared" si="8"/>
        <v>0.21417797888386123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7">
        <v>307</v>
      </c>
      <c r="F51" s="67">
        <v>339</v>
      </c>
      <c r="G51" s="15">
        <f t="shared" si="5"/>
        <v>646</v>
      </c>
      <c r="H51" s="19" t="s">
        <v>80</v>
      </c>
      <c r="I51" s="14">
        <v>54</v>
      </c>
      <c r="J51" s="55">
        <f t="shared" si="6"/>
        <v>0.1758957654723127</v>
      </c>
      <c r="K51" s="14">
        <v>59</v>
      </c>
      <c r="L51" s="55">
        <f t="shared" si="7"/>
        <v>0.17404129793510326</v>
      </c>
      <c r="M51" s="63">
        <f t="shared" si="4"/>
        <v>113</v>
      </c>
      <c r="N51" s="17">
        <f t="shared" si="8"/>
        <v>0.17492260061919504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7">
        <v>329</v>
      </c>
      <c r="F52" s="67">
        <v>383</v>
      </c>
      <c r="G52" s="15">
        <f t="shared" si="5"/>
        <v>712</v>
      </c>
      <c r="H52" s="19" t="s">
        <v>83</v>
      </c>
      <c r="I52" s="14">
        <v>51</v>
      </c>
      <c r="J52" s="55">
        <f t="shared" si="6"/>
        <v>0.15501519756838905</v>
      </c>
      <c r="K52" s="14">
        <v>62</v>
      </c>
      <c r="L52" s="55">
        <f t="shared" si="7"/>
        <v>0.1618798955613577</v>
      </c>
      <c r="M52" s="63">
        <f t="shared" si="4"/>
        <v>113</v>
      </c>
      <c r="N52" s="17">
        <f t="shared" si="8"/>
        <v>0.15870786516853932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7">
        <v>381</v>
      </c>
      <c r="F53" s="67">
        <v>428</v>
      </c>
      <c r="G53" s="15">
        <f t="shared" si="5"/>
        <v>809</v>
      </c>
      <c r="H53" s="19" t="s">
        <v>84</v>
      </c>
      <c r="I53" s="14">
        <v>74</v>
      </c>
      <c r="J53" s="55">
        <f t="shared" si="6"/>
        <v>0.1942257217847769</v>
      </c>
      <c r="K53" s="14">
        <v>79</v>
      </c>
      <c r="L53" s="55">
        <f t="shared" si="7"/>
        <v>0.18457943925233644</v>
      </c>
      <c r="M53" s="63">
        <f t="shared" si="4"/>
        <v>153</v>
      </c>
      <c r="N53" s="17">
        <f t="shared" si="8"/>
        <v>0.18912237330037082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7">
        <v>369</v>
      </c>
      <c r="F54" s="67">
        <v>454</v>
      </c>
      <c r="G54" s="15">
        <f t="shared" si="5"/>
        <v>823</v>
      </c>
      <c r="H54" s="19" t="s">
        <v>87</v>
      </c>
      <c r="I54" s="14">
        <v>67</v>
      </c>
      <c r="J54" s="55">
        <f t="shared" si="6"/>
        <v>0.18157181571815717</v>
      </c>
      <c r="K54" s="14">
        <v>69</v>
      </c>
      <c r="L54" s="55">
        <f t="shared" si="7"/>
        <v>0.15198237885462554</v>
      </c>
      <c r="M54" s="63">
        <f t="shared" si="4"/>
        <v>136</v>
      </c>
      <c r="N54" s="17">
        <f t="shared" si="8"/>
        <v>0.1652490886998785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7">
        <v>485</v>
      </c>
      <c r="F55" s="67">
        <v>516</v>
      </c>
      <c r="G55" s="15">
        <f t="shared" si="5"/>
        <v>1001</v>
      </c>
      <c r="H55" s="19" t="s">
        <v>88</v>
      </c>
      <c r="I55" s="14">
        <v>113</v>
      </c>
      <c r="J55" s="55">
        <f t="shared" si="6"/>
        <v>0.2329896907216495</v>
      </c>
      <c r="K55" s="14">
        <v>86</v>
      </c>
      <c r="L55" s="55">
        <f t="shared" si="7"/>
        <v>0.16666666666666666</v>
      </c>
      <c r="M55" s="63">
        <f t="shared" si="4"/>
        <v>199</v>
      </c>
      <c r="N55" s="17">
        <f t="shared" si="8"/>
        <v>0.19880119880119881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7">
        <v>332</v>
      </c>
      <c r="F56" s="67">
        <v>426</v>
      </c>
      <c r="G56" s="15">
        <f t="shared" si="5"/>
        <v>758</v>
      </c>
      <c r="H56" s="19" t="s">
        <v>89</v>
      </c>
      <c r="I56" s="14">
        <v>80</v>
      </c>
      <c r="J56" s="55">
        <f t="shared" si="6"/>
        <v>0.24096385542168675</v>
      </c>
      <c r="K56" s="14">
        <v>82</v>
      </c>
      <c r="L56" s="55">
        <f t="shared" si="7"/>
        <v>0.19248826291079812</v>
      </c>
      <c r="M56" s="63">
        <f t="shared" si="4"/>
        <v>162</v>
      </c>
      <c r="N56" s="17">
        <f t="shared" si="8"/>
        <v>0.21372031662269128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7">
        <v>465</v>
      </c>
      <c r="F57" s="67">
        <v>517</v>
      </c>
      <c r="G57" s="15">
        <f t="shared" si="5"/>
        <v>982</v>
      </c>
      <c r="H57" s="19">
        <v>49</v>
      </c>
      <c r="I57" s="14">
        <v>88</v>
      </c>
      <c r="J57" s="55">
        <f t="shared" si="6"/>
        <v>0.18924731182795698</v>
      </c>
      <c r="K57" s="14">
        <v>81</v>
      </c>
      <c r="L57" s="55">
        <f t="shared" si="7"/>
        <v>0.15667311411992263</v>
      </c>
      <c r="M57" s="63">
        <f>SUM(I57+K57)</f>
        <v>169</v>
      </c>
      <c r="N57" s="17">
        <f t="shared" si="8"/>
        <v>0.17209775967413443</v>
      </c>
    </row>
    <row r="58" spans="1:14" ht="13.5" thickBot="1">
      <c r="A58" s="19"/>
      <c r="B58" s="19"/>
      <c r="C58" s="48" t="s">
        <v>91</v>
      </c>
      <c r="D58" s="19"/>
      <c r="E58" s="16">
        <f>SUM(E9:E57)</f>
        <v>17424</v>
      </c>
      <c r="F58" s="16">
        <f>SUM(F9:F57)</f>
        <v>19931</v>
      </c>
      <c r="G58" s="16">
        <f>SUM(G9:G57)</f>
        <v>37355</v>
      </c>
      <c r="I58" s="56">
        <f>SUM(I9:I57)</f>
        <v>3537</v>
      </c>
      <c r="J58" s="57">
        <f t="shared" si="6"/>
        <v>0.20299586776859505</v>
      </c>
      <c r="K58" s="58">
        <f>SUM(K9:K57)</f>
        <v>3579</v>
      </c>
      <c r="L58" s="57">
        <f t="shared" si="7"/>
        <v>0.17956951482615022</v>
      </c>
      <c r="M58" s="24">
        <f>SUM(M9:M57)</f>
        <v>7116</v>
      </c>
      <c r="N58" s="18">
        <f t="shared" si="8"/>
        <v>0.19049658680230225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106</v>
      </c>
      <c r="M61" s="21"/>
      <c r="N61" s="23">
        <f>$I$4</f>
        <v>49</v>
      </c>
    </row>
    <row r="63" spans="22:25" ht="12.75">
      <c r="V63" s="49"/>
      <c r="W63" s="49"/>
      <c r="X63" s="49"/>
      <c r="Y63" s="49"/>
    </row>
  </sheetData>
  <sheetProtection password="C81C" sheet="1" objects="1" scenarios="1"/>
  <mergeCells count="2">
    <mergeCell ref="I6:N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B2" sqref="B2:F21"/>
    </sheetView>
  </sheetViews>
  <sheetFormatPr defaultColWidth="9.140625" defaultRowHeight="12.75"/>
  <cols>
    <col min="2" max="2" width="11.00390625" style="0" customWidth="1"/>
    <col min="3" max="5" width="11.42187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72" t="str">
        <f>'Affl. Ref. N. 2 2009 - Lunedì'!$G$3&amp;" "&amp;'Affl. Ref. N. 2 2009 - Lunedì'!$J$3</f>
        <v>Centro Elaborazione Dati Comune di Vercelli</v>
      </c>
      <c r="C3" s="73"/>
      <c r="D3" s="73"/>
      <c r="E3" s="73"/>
      <c r="F3" s="74"/>
    </row>
    <row r="4" spans="2:6" ht="12.75">
      <c r="B4" s="75" t="s">
        <v>94</v>
      </c>
      <c r="C4" s="76"/>
      <c r="D4" s="76"/>
      <c r="E4" s="76"/>
      <c r="F4" s="77"/>
    </row>
    <row r="5" spans="2:6" ht="12.75">
      <c r="B5" s="6"/>
      <c r="C5" s="4"/>
      <c r="D5" s="4"/>
      <c r="E5" s="4"/>
      <c r="F5" s="5"/>
    </row>
    <row r="6" spans="2:6" ht="12.75">
      <c r="B6" s="90" t="s">
        <v>95</v>
      </c>
      <c r="C6" s="91"/>
      <c r="D6" s="91"/>
      <c r="E6" s="91"/>
      <c r="F6" s="92"/>
    </row>
    <row r="7" spans="2:6" ht="15" customHeight="1">
      <c r="B7" s="64"/>
      <c r="C7" s="78" t="str">
        <f>'Affl. Ref. N. 2 2009 - Lunedì'!$I$6</f>
        <v>Referendum N. 2 del 21 - 22 Giugno 2009   Affluenze Lunedì   ore 15.30</v>
      </c>
      <c r="D7" s="79"/>
      <c r="E7" s="79"/>
      <c r="F7" s="65"/>
    </row>
    <row r="8" spans="2:6" ht="15" customHeight="1">
      <c r="B8" s="6"/>
      <c r="C8" s="79"/>
      <c r="D8" s="79"/>
      <c r="E8" s="79"/>
      <c r="F8" s="5"/>
    </row>
    <row r="9" spans="2:6" ht="24" customHeight="1">
      <c r="B9" s="6"/>
      <c r="C9" s="4" t="str">
        <f>'Affl. Ref. N. 2 2009 - Lunedì'!L60</f>
        <v>Sezioni scrutinate</v>
      </c>
      <c r="D9" s="4"/>
      <c r="E9" s="50">
        <f>'Affl. Ref. N. 2 2009 - Lunedì'!N60</f>
        <v>49</v>
      </c>
      <c r="F9" s="5"/>
    </row>
    <row r="10" spans="2:6" ht="15.75" customHeight="1">
      <c r="B10" s="6"/>
      <c r="C10" s="59" t="str">
        <f>'Affl. Ref. N. 2 2009 - Lunedì'!L61</f>
        <v>su </v>
      </c>
      <c r="D10" s="4"/>
      <c r="E10" s="13">
        <f>'Affl. Ref. N. 2 2009 - Lunedì'!N61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80" t="s">
        <v>107</v>
      </c>
      <c r="D12" s="82" t="s">
        <v>111</v>
      </c>
      <c r="E12" s="84" t="s">
        <v>108</v>
      </c>
      <c r="F12" s="5"/>
    </row>
    <row r="13" spans="2:6" ht="12.75">
      <c r="B13" s="6"/>
      <c r="C13" s="81"/>
      <c r="D13" s="83"/>
      <c r="E13" s="85"/>
      <c r="F13" s="5"/>
    </row>
    <row r="14" spans="2:6" ht="18" customHeight="1">
      <c r="B14" s="6"/>
      <c r="C14" s="7">
        <f>'Affl. Ref. N. 2 2009 - Lunedì'!E58</f>
        <v>17424</v>
      </c>
      <c r="D14" s="8">
        <f>'Affl. Ref. N. 2 2009 - Lunedì'!F58</f>
        <v>19931</v>
      </c>
      <c r="E14" s="9">
        <f>'Affl. Ref. N. 2 2009 - Lunedì'!G58</f>
        <v>37355</v>
      </c>
      <c r="F14" s="5"/>
    </row>
    <row r="15" spans="2:6" ht="12.75">
      <c r="B15" s="6"/>
      <c r="C15" s="95" t="s">
        <v>115</v>
      </c>
      <c r="D15" s="94" t="s">
        <v>112</v>
      </c>
      <c r="E15" s="93" t="s">
        <v>109</v>
      </c>
      <c r="F15" s="5"/>
    </row>
    <row r="16" spans="2:6" ht="12.75">
      <c r="B16" s="6"/>
      <c r="C16" s="89"/>
      <c r="D16" s="83"/>
      <c r="E16" s="85"/>
      <c r="F16" s="5"/>
    </row>
    <row r="17" spans="2:6" ht="18" customHeight="1">
      <c r="B17" s="6"/>
      <c r="C17" s="61">
        <f>'Affl. Ref. N. 2 2009 - Lunedì'!$I$58</f>
        <v>3537</v>
      </c>
      <c r="D17" s="62">
        <f>'Affl. Ref. N. 2 2009 - Lunedì'!$K$58</f>
        <v>3579</v>
      </c>
      <c r="E17" s="25">
        <f>'Affl. Ref. N. 2 2009 - Lunedì'!$M$58</f>
        <v>7116</v>
      </c>
      <c r="F17" s="5"/>
    </row>
    <row r="18" spans="2:6" ht="12.75">
      <c r="B18" s="6"/>
      <c r="C18" s="88" t="s">
        <v>114</v>
      </c>
      <c r="D18" s="87" t="s">
        <v>113</v>
      </c>
      <c r="E18" s="86" t="s">
        <v>110</v>
      </c>
      <c r="F18" s="5"/>
    </row>
    <row r="19" spans="2:6" ht="12.75">
      <c r="B19" s="6"/>
      <c r="C19" s="89"/>
      <c r="D19" s="83"/>
      <c r="E19" s="85"/>
      <c r="F19" s="5"/>
    </row>
    <row r="20" spans="2:6" ht="18" customHeight="1" thickBot="1">
      <c r="B20" s="6"/>
      <c r="C20" s="66">
        <f>'Affl. Ref. N. 2 2009 - Lunedì'!$J$58</f>
        <v>0.20299586776859505</v>
      </c>
      <c r="D20" s="60">
        <f>'Affl. Ref. N. 2 2009 - Lunedì'!$L$58</f>
        <v>0.17956951482615022</v>
      </c>
      <c r="E20" s="26">
        <f>'Affl. Ref. N. 2 2009 - Lunedì'!$N$58</f>
        <v>0.19049658680230225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 password="C81C" sheet="1" objects="1" scenarios="1"/>
  <mergeCells count="13">
    <mergeCell ref="E18:E19"/>
    <mergeCell ref="D18:D19"/>
    <mergeCell ref="C18:C19"/>
    <mergeCell ref="B6:F6"/>
    <mergeCell ref="E15:E16"/>
    <mergeCell ref="D15:D16"/>
    <mergeCell ref="C15:C16"/>
    <mergeCell ref="B3:F3"/>
    <mergeCell ref="B4:F4"/>
    <mergeCell ref="C7:E8"/>
    <mergeCell ref="C12:C13"/>
    <mergeCell ref="D12:D13"/>
    <mergeCell ref="E12:E13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mariangela.poletto</cp:lastModifiedBy>
  <cp:lastPrinted>2009-06-22T13:35:20Z</cp:lastPrinted>
  <dcterms:created xsi:type="dcterms:W3CDTF">2001-09-21T09:51:04Z</dcterms:created>
  <dcterms:modified xsi:type="dcterms:W3CDTF">2009-06-22T13:36:23Z</dcterms:modified>
  <cp:category/>
  <cp:version/>
  <cp:contentType/>
  <cp:contentStatus/>
</cp:coreProperties>
</file>