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1175" windowHeight="3210" activeTab="0"/>
  </bookViews>
  <sheets>
    <sheet name="Referendum1" sheetId="1" r:id="rId1"/>
    <sheet name="Referendum2" sheetId="2" r:id="rId2"/>
    <sheet name="Referendum3" sheetId="3" r:id="rId3"/>
    <sheet name="Referendum4" sheetId="4" r:id="rId4"/>
    <sheet name="Riepiloghi" sheetId="5" r:id="rId5"/>
  </sheets>
  <definedNames/>
  <calcPr fullCalcOnLoad="1"/>
</workbook>
</file>

<file path=xl/sharedStrings.xml><?xml version="1.0" encoding="utf-8"?>
<sst xmlns="http://schemas.openxmlformats.org/spreadsheetml/2006/main" count="1056" uniqueCount="116">
  <si>
    <t>Iscritti</t>
  </si>
  <si>
    <t>SEZ</t>
  </si>
  <si>
    <t>SEGGIO</t>
  </si>
  <si>
    <t>UBICAZIONE</t>
  </si>
  <si>
    <t>NUM</t>
  </si>
  <si>
    <t>Maschi</t>
  </si>
  <si>
    <t>Femm.</t>
  </si>
  <si>
    <t>Totali</t>
  </si>
  <si>
    <t>01</t>
  </si>
  <si>
    <t>LICEO LAGRANGIA</t>
  </si>
  <si>
    <t xml:space="preserve">             Via  DUOMO</t>
  </si>
  <si>
    <t>3</t>
  </si>
  <si>
    <t>02</t>
  </si>
  <si>
    <t>03</t>
  </si>
  <si>
    <t>CASA DI RIPOSO</t>
  </si>
  <si>
    <t>PIAZZA MAZZINI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</si>
  <si>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</si>
  <si>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</si>
  <si>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</si>
  <si>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</si>
  <si>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</si>
  <si>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</si>
  <si>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</si>
  <si>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</si>
  <si>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</si>
  <si>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</si>
  <si>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</si>
  <si>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</si>
  <si>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</si>
  <si>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7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</si>
  <si>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</si>
  <si>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</si>
  <si>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</si>
  <si>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</si>
  <si>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</si>
  <si>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</si>
  <si>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</si>
  <si>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</si>
  <si>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</si>
  <si>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</si>
  <si>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</si>
  <si>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</si>
  <si>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</si>
  <si>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</si>
  <si>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</si>
  <si>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</si>
  <si>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</si>
  <si>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</si>
  <si>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</si>
  <si>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</si>
  <si>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</si>
  <si>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</si>
  <si>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</si>
  <si>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</si>
  <si>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</si>
  <si>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</si>
  <si>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</si>
  <si>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</si>
  <si>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</si>
  <si>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</si>
  <si>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</si>
  <si>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</si>
  <si>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</si>
  <si>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</si>
  <si>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</si>
  <si>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</si>
  <si>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</si>
  <si>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</si>
  <si>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</si>
  <si>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</si>
  <si>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</si>
  <si>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</si>
  <si>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8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</si>
  <si>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</si>
  <si>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</si>
  <si>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</si>
  <si>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</si>
  <si>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</si>
  <si>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</si>
  <si>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</si>
  <si>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</si>
  <si>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</si>
  <si>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</si>
  <si>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</si>
  <si>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</si>
  <si>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</si>
  <si>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</si>
  <si>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</si>
  <si>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</si>
  <si>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</si>
  <si>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</si>
  <si>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</si>
  <si>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</si>
  <si>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</si>
  <si>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</si>
  <si>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</si>
  <si>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</si>
  <si>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Percent.</t>
  </si>
  <si>
    <t>Femmine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</si>
  <si>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</si>
  <si>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</si>
  <si>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</si>
  <si>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</si>
  <si>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</si>
  <si>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</si>
  <si>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</si>
  <si>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</si>
  <si>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>CENTRO INCONTRO CONCORDIA</t>
  </si>
  <si>
    <t>VIA M. DEL KIWU</t>
  </si>
  <si>
    <t>Referendum</t>
  </si>
  <si>
    <t>N° 1</t>
  </si>
  <si>
    <t>12-13 Giugno 2005</t>
  </si>
  <si>
    <t>N° 2</t>
  </si>
  <si>
    <t>N° 3</t>
  </si>
  <si>
    <t>N° 4</t>
  </si>
  <si>
    <t>Affluenza Lunedì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</si>
</sst>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0"/>
    </font>
    <font>
      <b/>
      <sz val="10"/>
      <name val="Times New Roman"/>
      <family val="0"/>
    </font>
    <font>
      <sz val="9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1" fontId="0" fillId="2" borderId="1" xfId="0" applyNumberForma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1" fontId="0" fillId="2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0" xfId="0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/>
    </xf>
    <xf numFmtId="1" fontId="1" fillId="2" borderId="15" xfId="0" applyNumberFormat="1" applyFont="1" applyFill="1" applyBorder="1" applyAlignment="1" applyProtection="1">
      <alignment horizontal="center"/>
      <protection/>
    </xf>
    <xf numFmtId="10" fontId="3" fillId="0" borderId="1" xfId="0" applyNumberFormat="1" applyFont="1" applyBorder="1" applyAlignment="1" applyProtection="1">
      <alignment horizontal="center"/>
      <protection/>
    </xf>
    <xf numFmtId="10" fontId="4" fillId="0" borderId="15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4" borderId="0" xfId="0" applyFill="1" applyAlignment="1" applyProtection="1">
      <alignment/>
      <protection/>
    </xf>
    <xf numFmtId="1" fontId="0" fillId="4" borderId="0" xfId="0" applyNumberForma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1" fontId="0" fillId="5" borderId="11" xfId="0" applyNumberFormat="1" applyFont="1" applyFill="1" applyBorder="1" applyAlignment="1">
      <alignment horizontal="center"/>
    </xf>
    <xf numFmtId="1" fontId="1" fillId="5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6" borderId="0" xfId="0" applyFont="1" applyFill="1" applyAlignment="1" applyProtection="1">
      <alignment horizontal="center"/>
      <protection/>
    </xf>
    <xf numFmtId="0" fontId="0" fillId="6" borderId="0" xfId="0" applyFill="1" applyAlignment="1" applyProtection="1">
      <alignment shrinkToFit="1"/>
      <protection/>
    </xf>
    <xf numFmtId="0" fontId="0" fillId="6" borderId="0" xfId="0" applyFill="1" applyAlignment="1" applyProtection="1">
      <alignment/>
      <protection/>
    </xf>
    <xf numFmtId="20" fontId="0" fillId="6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6" borderId="0" xfId="0" applyFont="1" applyFill="1" applyAlignment="1" applyProtection="1">
      <alignment horizontal="center" shrinkToFit="1"/>
      <protection/>
    </xf>
    <xf numFmtId="0" fontId="0" fillId="6" borderId="0" xfId="0" applyFill="1" applyAlignment="1" applyProtection="1">
      <alignment/>
      <protection/>
    </xf>
    <xf numFmtId="49" fontId="0" fillId="6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2" borderId="16" xfId="0" applyNumberFormat="1" applyFont="1" applyFill="1" applyBorder="1" applyAlignment="1" applyProtection="1">
      <alignment horizontal="center"/>
      <protection/>
    </xf>
    <xf numFmtId="1" fontId="1" fillId="2" borderId="17" xfId="0" applyNumberFormat="1" applyFont="1" applyFill="1" applyBorder="1" applyAlignment="1" applyProtection="1">
      <alignment horizontal="center"/>
      <protection/>
    </xf>
    <xf numFmtId="1" fontId="0" fillId="5" borderId="17" xfId="0" applyNumberFormat="1" applyFont="1" applyFill="1" applyBorder="1" applyAlignment="1" applyProtection="1">
      <alignment horizontal="center"/>
      <protection/>
    </xf>
    <xf numFmtId="1" fontId="0" fillId="5" borderId="4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2" borderId="18" xfId="0" applyNumberFormat="1" applyFont="1" applyFill="1" applyBorder="1" applyAlignment="1" applyProtection="1">
      <alignment horizontal="center"/>
      <protection/>
    </xf>
    <xf numFmtId="1" fontId="1" fillId="2" borderId="19" xfId="0" applyNumberFormat="1" applyFont="1" applyFill="1" applyBorder="1" applyAlignment="1" applyProtection="1">
      <alignment horizontal="center"/>
      <protection/>
    </xf>
    <xf numFmtId="1" fontId="0" fillId="5" borderId="19" xfId="0" applyNumberFormat="1" applyFont="1" applyFill="1" applyBorder="1" applyAlignment="1" applyProtection="1">
      <alignment horizontal="center"/>
      <protection/>
    </xf>
    <xf numFmtId="1" fontId="0" fillId="5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0" fillId="7" borderId="1" xfId="0" applyNumberFormat="1" applyFill="1" applyBorder="1" applyAlignment="1" applyProtection="1">
      <alignment horizontal="center"/>
      <protection/>
    </xf>
    <xf numFmtId="1" fontId="2" fillId="8" borderId="0" xfId="0" applyNumberFormat="1" applyFont="1" applyFill="1" applyAlignment="1" applyProtection="1">
      <alignment horizontal="center"/>
      <protection/>
    </xf>
    <xf numFmtId="1" fontId="0" fillId="3" borderId="0" xfId="0" applyNumberFormat="1" applyFill="1" applyBorder="1" applyAlignment="1">
      <alignment horizontal="center"/>
    </xf>
    <xf numFmtId="0" fontId="0" fillId="6" borderId="0" xfId="0" applyFill="1" applyAlignment="1" applyProtection="1">
      <alignment horizontal="center"/>
      <protection/>
    </xf>
    <xf numFmtId="0" fontId="0" fillId="6" borderId="0" xfId="0" applyFill="1" applyAlignment="1" applyProtection="1">
      <alignment horizontal="left"/>
      <protection/>
    </xf>
    <xf numFmtId="0" fontId="0" fillId="3" borderId="0" xfId="0" applyFill="1" applyAlignment="1">
      <alignment/>
    </xf>
    <xf numFmtId="0" fontId="0" fillId="0" borderId="0" xfId="0" applyFill="1" applyAlignment="1">
      <alignment horizontal="right"/>
    </xf>
    <xf numFmtId="0" fontId="0" fillId="2" borderId="1" xfId="0" applyFill="1" applyBorder="1" applyAlignment="1">
      <alignment/>
    </xf>
    <xf numFmtId="1" fontId="1" fillId="2" borderId="15" xfId="0" applyNumberFormat="1" applyFont="1" applyFill="1" applyBorder="1" applyAlignment="1" applyProtection="1">
      <alignment horizontal="right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10" fontId="8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0" fontId="3" fillId="0" borderId="0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Fill="1" applyBorder="1" applyAlignment="1" applyProtection="1">
      <alignment horizontal="center"/>
      <protection/>
    </xf>
    <xf numFmtId="10" fontId="9" fillId="0" borderId="0" xfId="0" applyNumberFormat="1" applyFont="1" applyFill="1" applyBorder="1" applyAlignment="1" applyProtection="1">
      <alignment horizontal="center"/>
      <protection/>
    </xf>
    <xf numFmtId="1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" fontId="0" fillId="5" borderId="16" xfId="0" applyNumberFormat="1" applyFont="1" applyFill="1" applyBorder="1" applyAlignment="1" applyProtection="1">
      <alignment horizontal="center"/>
      <protection/>
    </xf>
    <xf numFmtId="1" fontId="0" fillId="5" borderId="18" xfId="0" applyNumberFormat="1" applyFont="1" applyFill="1" applyBorder="1" applyAlignment="1" applyProtection="1">
      <alignment horizontal="center"/>
      <protection/>
    </xf>
    <xf numFmtId="10" fontId="0" fillId="3" borderId="1" xfId="0" applyNumberFormat="1" applyFont="1" applyFill="1" applyBorder="1" applyAlignment="1" applyProtection="1">
      <alignment horizontal="center"/>
      <protection/>
    </xf>
    <xf numFmtId="1" fontId="1" fillId="3" borderId="20" xfId="0" applyNumberFormat="1" applyFont="1" applyFill="1" applyBorder="1" applyAlignment="1" applyProtection="1">
      <alignment horizontal="center"/>
      <protection/>
    </xf>
    <xf numFmtId="10" fontId="1" fillId="3" borderId="21" xfId="0" applyNumberFormat="1" applyFont="1" applyFill="1" applyBorder="1" applyAlignment="1" applyProtection="1">
      <alignment horizontal="center"/>
      <protection/>
    </xf>
    <xf numFmtId="1" fontId="1" fillId="3" borderId="21" xfId="0" applyNumberFormat="1" applyFon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0" fontId="1" fillId="0" borderId="22" xfId="0" applyNumberFormat="1" applyFont="1" applyFill="1" applyBorder="1" applyAlignment="1">
      <alignment horizontal="center"/>
    </xf>
    <xf numFmtId="10" fontId="1" fillId="0" borderId="23" xfId="0" applyNumberFormat="1" applyFont="1" applyFill="1" applyBorder="1" applyAlignment="1">
      <alignment horizontal="center"/>
    </xf>
    <xf numFmtId="1" fontId="0" fillId="5" borderId="10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1" fontId="1" fillId="5" borderId="10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0" fontId="1" fillId="0" borderId="15" xfId="0" applyNumberFormat="1" applyFont="1" applyBorder="1" applyAlignment="1" applyProtection="1">
      <alignment horizontal="center"/>
      <protection/>
    </xf>
    <xf numFmtId="1" fontId="0" fillId="3" borderId="10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0" fontId="1" fillId="3" borderId="22" xfId="0" applyNumberFormat="1" applyFont="1" applyFill="1" applyBorder="1" applyAlignment="1">
      <alignment horizontal="center"/>
    </xf>
    <xf numFmtId="10" fontId="1" fillId="3" borderId="23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1" fontId="0" fillId="5" borderId="24" xfId="0" applyNumberFormat="1" applyFont="1" applyFill="1" applyBorder="1" applyAlignment="1" applyProtection="1">
      <alignment horizontal="center"/>
      <protection/>
    </xf>
    <xf numFmtId="1" fontId="0" fillId="5" borderId="25" xfId="0" applyNumberFormat="1" applyFont="1" applyFill="1" applyBorder="1" applyAlignment="1" applyProtection="1">
      <alignment horizontal="center"/>
      <protection/>
    </xf>
    <xf numFmtId="1" fontId="0" fillId="5" borderId="26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0</xdr:row>
      <xdr:rowOff>0</xdr:rowOff>
    </xdr:from>
    <xdr:to>
      <xdr:col>2</xdr:col>
      <xdr:colOff>323850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0"/>
          <a:ext cx="1866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0</xdr:row>
      <xdr:rowOff>0</xdr:rowOff>
    </xdr:from>
    <xdr:to>
      <xdr:col>2</xdr:col>
      <xdr:colOff>323850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0"/>
          <a:ext cx="1866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0</xdr:row>
      <xdr:rowOff>0</xdr:rowOff>
    </xdr:from>
    <xdr:to>
      <xdr:col>2</xdr:col>
      <xdr:colOff>323850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0"/>
          <a:ext cx="1866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1"/>
  <sheetViews>
    <sheetView tabSelected="1" zoomScale="75" zoomScaleNormal="75" workbookViewId="0" topLeftCell="A8">
      <selection activeCell="K21" sqref="K21"/>
    </sheetView>
  </sheetViews>
  <sheetFormatPr defaultColWidth="9.140625" defaultRowHeight="12.75"/>
  <cols>
    <col min="1" max="1" width="4.57421875" style="25" customWidth="1"/>
    <col min="2" max="2" width="36.28125" style="25" customWidth="1"/>
    <col min="3" max="3" width="24.57421875" style="25" customWidth="1"/>
    <col min="4" max="4" width="4.7109375" style="25" customWidth="1"/>
    <col min="5" max="5" width="10.421875" style="41" customWidth="1"/>
    <col min="6" max="6" width="10.28125" style="41" customWidth="1"/>
    <col min="7" max="7" width="8.8515625" style="41" customWidth="1"/>
    <col min="8" max="8" width="7.140625" style="25" customWidth="1"/>
    <col min="9" max="14" width="10.28125" style="25" customWidth="1"/>
    <col min="15" max="15" width="4.7109375" style="25" customWidth="1"/>
    <col min="16" max="21" width="10.57421875" style="25" customWidth="1"/>
    <col min="22" max="22" width="5.8515625" style="25" customWidth="1"/>
    <col min="23" max="28" width="10.28125" style="25" customWidth="1"/>
    <col min="29" max="16384" width="8.8515625" style="25" customWidth="1"/>
  </cols>
  <sheetData>
    <row r="1" ht="12.75"/>
    <row r="2" spans="5:11" ht="12.75">
      <c r="E2" s="32" t="s">
        <v>109</v>
      </c>
      <c r="F2" s="33"/>
      <c r="G2" s="33" t="s">
        <v>115</v>
      </c>
      <c r="H2" s="34" t="s">
        <v>99</v>
      </c>
      <c r="I2" s="35">
        <v>0.6458333333333334</v>
      </c>
      <c r="J2" s="35"/>
      <c r="K2" s="35"/>
    </row>
    <row r="3" spans="2:11" ht="12.75">
      <c r="B3" s="36"/>
      <c r="C3" s="37"/>
      <c r="D3" s="37"/>
      <c r="E3" s="38" t="s">
        <v>110</v>
      </c>
      <c r="F3" s="33"/>
      <c r="G3" s="39" t="s">
        <v>100</v>
      </c>
      <c r="H3" s="34"/>
      <c r="I3" s="34"/>
      <c r="J3" s="34" t="s">
        <v>101</v>
      </c>
      <c r="K3" s="34"/>
    </row>
    <row r="4" spans="2:11" ht="38.25">
      <c r="B4" s="36"/>
      <c r="C4" s="37"/>
      <c r="D4" s="37"/>
      <c r="E4" s="40" t="s">
        <v>111</v>
      </c>
      <c r="F4" s="33"/>
      <c r="G4" s="39" t="s">
        <v>106</v>
      </c>
      <c r="H4" s="34"/>
      <c r="I4" s="34">
        <v>49</v>
      </c>
      <c r="J4" s="56"/>
      <c r="K4" s="57"/>
    </row>
    <row r="5" spans="16:28" ht="13.5" thickBot="1"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3:28" ht="13.5" thickBot="1">
      <c r="C6" s="42">
        <f ca="1">NOW()</f>
        <v>38516.668505208334</v>
      </c>
      <c r="I6" s="107" t="str">
        <f>$E$2&amp;" "&amp;$E$3&amp;" del "&amp;$E$4&amp;" "&amp;$G$2&amp;" "&amp;$H$2&amp;" "&amp;TEXT(I2,"h.mm")</f>
        <v>Referendum N° 1 del 12-13 Giugno 2005 Affluenza Lunedì ore 15.30</v>
      </c>
      <c r="J6" s="108"/>
      <c r="K6" s="108"/>
      <c r="L6" s="108"/>
      <c r="M6" s="108"/>
      <c r="N6" s="109"/>
      <c r="O6" s="24"/>
      <c r="P6" s="110"/>
      <c r="Q6" s="110"/>
      <c r="R6" s="110"/>
      <c r="S6" s="110"/>
      <c r="T6" s="110"/>
      <c r="U6" s="110"/>
      <c r="V6" s="62"/>
      <c r="W6" s="110"/>
      <c r="X6" s="110"/>
      <c r="Y6" s="110"/>
      <c r="Z6" s="110"/>
      <c r="AA6" s="110"/>
      <c r="AB6" s="110"/>
    </row>
    <row r="7" spans="5:28" ht="12.75">
      <c r="E7" s="43" t="s">
        <v>0</v>
      </c>
      <c r="F7" s="44" t="s">
        <v>0</v>
      </c>
      <c r="G7" s="44" t="s">
        <v>0</v>
      </c>
      <c r="I7" s="75" t="s">
        <v>93</v>
      </c>
      <c r="J7" s="45" t="s">
        <v>94</v>
      </c>
      <c r="K7" s="45" t="s">
        <v>93</v>
      </c>
      <c r="L7" s="45" t="s">
        <v>94</v>
      </c>
      <c r="M7" s="45" t="s">
        <v>93</v>
      </c>
      <c r="N7" s="46" t="s">
        <v>94</v>
      </c>
      <c r="O7" s="24"/>
      <c r="P7" s="65"/>
      <c r="Q7" s="65"/>
      <c r="R7" s="65"/>
      <c r="S7" s="65"/>
      <c r="T7" s="64"/>
      <c r="U7" s="64"/>
      <c r="V7" s="62"/>
      <c r="W7" s="65"/>
      <c r="X7" s="65"/>
      <c r="Y7" s="65"/>
      <c r="Z7" s="65"/>
      <c r="AA7" s="64"/>
      <c r="AB7" s="64"/>
    </row>
    <row r="8" spans="1:28" ht="13.5" thickBot="1">
      <c r="A8" s="47" t="s">
        <v>1</v>
      </c>
      <c r="B8" s="47" t="s">
        <v>2</v>
      </c>
      <c r="C8" s="47" t="s">
        <v>3</v>
      </c>
      <c r="D8" s="47" t="s">
        <v>4</v>
      </c>
      <c r="E8" s="48" t="s">
        <v>5</v>
      </c>
      <c r="F8" s="49" t="s">
        <v>6</v>
      </c>
      <c r="G8" s="49" t="s">
        <v>7</v>
      </c>
      <c r="H8" s="47" t="s">
        <v>1</v>
      </c>
      <c r="I8" s="76" t="s">
        <v>5</v>
      </c>
      <c r="J8" s="50" t="s">
        <v>5</v>
      </c>
      <c r="K8" s="50" t="s">
        <v>6</v>
      </c>
      <c r="L8" s="50" t="s">
        <v>6</v>
      </c>
      <c r="M8" s="50" t="s">
        <v>7</v>
      </c>
      <c r="N8" s="51" t="s">
        <v>7</v>
      </c>
      <c r="O8" s="47"/>
      <c r="P8" s="65"/>
      <c r="Q8" s="65"/>
      <c r="R8" s="65"/>
      <c r="S8" s="65"/>
      <c r="T8" s="64"/>
      <c r="U8" s="64"/>
      <c r="V8" s="66"/>
      <c r="W8" s="65"/>
      <c r="X8" s="65"/>
      <c r="Y8" s="65"/>
      <c r="Z8" s="65"/>
      <c r="AA8" s="64"/>
      <c r="AB8" s="64"/>
    </row>
    <row r="9" spans="1:28" ht="12.75">
      <c r="A9" s="24" t="s">
        <v>8</v>
      </c>
      <c r="B9" s="24" t="s">
        <v>9</v>
      </c>
      <c r="C9" s="52" t="s">
        <v>10</v>
      </c>
      <c r="D9" s="24">
        <v>3</v>
      </c>
      <c r="E9" s="60">
        <v>371</v>
      </c>
      <c r="F9" s="60">
        <v>457</v>
      </c>
      <c r="G9" s="20">
        <f aca="true" t="shared" si="0" ref="G9:G40">SUM(E9:F9)</f>
        <v>828</v>
      </c>
      <c r="H9" s="24" t="s">
        <v>8</v>
      </c>
      <c r="I9" s="106">
        <v>132</v>
      </c>
      <c r="J9" s="77">
        <f aca="true" t="shared" si="1" ref="J9:J57">(I9/E9)</f>
        <v>0.3557951482479784</v>
      </c>
      <c r="K9" s="106">
        <v>138</v>
      </c>
      <c r="L9" s="77">
        <f aca="true" t="shared" si="2" ref="L9:L57">(K9/F9)</f>
        <v>0.30196936542669583</v>
      </c>
      <c r="M9" s="53">
        <f>SUM(I9,K9)</f>
        <v>270</v>
      </c>
      <c r="N9" s="22">
        <f aca="true" t="shared" si="3" ref="N9:N40">(M9/G9)</f>
        <v>0.32608695652173914</v>
      </c>
      <c r="O9" s="24"/>
      <c r="P9" s="67"/>
      <c r="Q9" s="68"/>
      <c r="R9" s="67"/>
      <c r="S9" s="68"/>
      <c r="T9" s="69"/>
      <c r="U9" s="70"/>
      <c r="V9" s="62"/>
      <c r="W9" s="67"/>
      <c r="X9" s="68"/>
      <c r="Y9" s="67"/>
      <c r="Z9" s="68"/>
      <c r="AA9" s="69"/>
      <c r="AB9" s="70"/>
    </row>
    <row r="10" spans="1:28" ht="12.75">
      <c r="A10" s="24" t="s">
        <v>12</v>
      </c>
      <c r="B10" s="24" t="s">
        <v>9</v>
      </c>
      <c r="C10" s="52" t="s">
        <v>10</v>
      </c>
      <c r="D10" s="24">
        <v>3</v>
      </c>
      <c r="E10" s="60">
        <v>282</v>
      </c>
      <c r="F10" s="60">
        <v>457</v>
      </c>
      <c r="G10" s="20">
        <f t="shared" si="0"/>
        <v>739</v>
      </c>
      <c r="H10" s="24" t="s">
        <v>12</v>
      </c>
      <c r="I10" s="106">
        <v>88</v>
      </c>
      <c r="J10" s="77">
        <f t="shared" si="1"/>
        <v>0.3120567375886525</v>
      </c>
      <c r="K10" s="106">
        <v>89</v>
      </c>
      <c r="L10" s="77">
        <f t="shared" si="2"/>
        <v>0.19474835886214442</v>
      </c>
      <c r="M10" s="53">
        <f>SUM(I10,K10)</f>
        <v>177</v>
      </c>
      <c r="N10" s="22">
        <f t="shared" si="3"/>
        <v>0.2395128552097429</v>
      </c>
      <c r="O10" s="24"/>
      <c r="P10" s="67"/>
      <c r="Q10" s="68"/>
      <c r="R10" s="67"/>
      <c r="S10" s="68"/>
      <c r="T10" s="69"/>
      <c r="U10" s="70"/>
      <c r="V10" s="62"/>
      <c r="W10" s="67"/>
      <c r="X10" s="68"/>
      <c r="Y10" s="67"/>
      <c r="Z10" s="68"/>
      <c r="AA10" s="69"/>
      <c r="AB10" s="70"/>
    </row>
    <row r="11" spans="1:28" ht="12.75">
      <c r="A11" s="24" t="s">
        <v>13</v>
      </c>
      <c r="B11" s="24" t="s">
        <v>14</v>
      </c>
      <c r="C11" s="24" t="s">
        <v>15</v>
      </c>
      <c r="D11" s="24" t="s">
        <v>16</v>
      </c>
      <c r="E11" s="60">
        <v>335</v>
      </c>
      <c r="F11" s="60">
        <v>389</v>
      </c>
      <c r="G11" s="20">
        <f t="shared" si="0"/>
        <v>724</v>
      </c>
      <c r="H11" s="24" t="s">
        <v>13</v>
      </c>
      <c r="I11" s="106">
        <v>70</v>
      </c>
      <c r="J11" s="77">
        <f t="shared" si="1"/>
        <v>0.208955223880597</v>
      </c>
      <c r="K11" s="106">
        <v>78</v>
      </c>
      <c r="L11" s="77">
        <f t="shared" si="2"/>
        <v>0.20051413881748073</v>
      </c>
      <c r="M11" s="53">
        <f aca="true" t="shared" si="4" ref="M11:M57">SUM(I11,K11)</f>
        <v>148</v>
      </c>
      <c r="N11" s="22">
        <f t="shared" si="3"/>
        <v>0.20441988950276244</v>
      </c>
      <c r="O11" s="24"/>
      <c r="P11" s="67"/>
      <c r="Q11" s="68"/>
      <c r="R11" s="67"/>
      <c r="S11" s="68"/>
      <c r="T11" s="69"/>
      <c r="U11" s="70"/>
      <c r="V11" s="62"/>
      <c r="W11" s="67"/>
      <c r="X11" s="68"/>
      <c r="Y11" s="67"/>
      <c r="Z11" s="68"/>
      <c r="AA11" s="69"/>
      <c r="AB11" s="70"/>
    </row>
    <row r="12" spans="1:28" ht="12.75">
      <c r="A12" s="24" t="s">
        <v>17</v>
      </c>
      <c r="B12" s="24" t="s">
        <v>18</v>
      </c>
      <c r="C12" s="24" t="s">
        <v>19</v>
      </c>
      <c r="D12" s="24">
        <v>48</v>
      </c>
      <c r="E12" s="60">
        <v>336</v>
      </c>
      <c r="F12" s="60">
        <v>440</v>
      </c>
      <c r="G12" s="20">
        <f t="shared" si="0"/>
        <v>776</v>
      </c>
      <c r="H12" s="24" t="s">
        <v>17</v>
      </c>
      <c r="I12" s="106">
        <v>122</v>
      </c>
      <c r="J12" s="77">
        <f t="shared" si="1"/>
        <v>0.3630952380952381</v>
      </c>
      <c r="K12" s="106">
        <v>124</v>
      </c>
      <c r="L12" s="77">
        <f t="shared" si="2"/>
        <v>0.2818181818181818</v>
      </c>
      <c r="M12" s="53">
        <f t="shared" si="4"/>
        <v>246</v>
      </c>
      <c r="N12" s="22">
        <f t="shared" si="3"/>
        <v>0.3170103092783505</v>
      </c>
      <c r="O12" s="24"/>
      <c r="P12" s="67"/>
      <c r="Q12" s="68"/>
      <c r="R12" s="67"/>
      <c r="S12" s="68"/>
      <c r="T12" s="69"/>
      <c r="U12" s="70"/>
      <c r="V12" s="62"/>
      <c r="W12" s="67"/>
      <c r="X12" s="68"/>
      <c r="Y12" s="67"/>
      <c r="Z12" s="68"/>
      <c r="AA12" s="69"/>
      <c r="AB12" s="70"/>
    </row>
    <row r="13" spans="1:28" ht="12.75">
      <c r="A13" s="24" t="s">
        <v>20</v>
      </c>
      <c r="B13" s="24" t="s">
        <v>18</v>
      </c>
      <c r="C13" s="24" t="s">
        <v>19</v>
      </c>
      <c r="D13" s="24">
        <v>48</v>
      </c>
      <c r="E13" s="60">
        <v>313</v>
      </c>
      <c r="F13" s="60">
        <v>356</v>
      </c>
      <c r="G13" s="20">
        <f t="shared" si="0"/>
        <v>669</v>
      </c>
      <c r="H13" s="24" t="s">
        <v>20</v>
      </c>
      <c r="I13" s="106">
        <v>99</v>
      </c>
      <c r="J13" s="77">
        <f t="shared" si="1"/>
        <v>0.31629392971246006</v>
      </c>
      <c r="K13" s="106">
        <v>118</v>
      </c>
      <c r="L13" s="77">
        <f t="shared" si="2"/>
        <v>0.33146067415730335</v>
      </c>
      <c r="M13" s="53">
        <f t="shared" si="4"/>
        <v>217</v>
      </c>
      <c r="N13" s="22">
        <f t="shared" si="3"/>
        <v>0.3243647234678625</v>
      </c>
      <c r="O13" s="24"/>
      <c r="P13" s="67"/>
      <c r="Q13" s="68"/>
      <c r="R13" s="67"/>
      <c r="S13" s="68"/>
      <c r="T13" s="69"/>
      <c r="U13" s="70"/>
      <c r="V13" s="62"/>
      <c r="W13" s="67"/>
      <c r="X13" s="68"/>
      <c r="Y13" s="67"/>
      <c r="Z13" s="68"/>
      <c r="AA13" s="69"/>
      <c r="AB13" s="70"/>
    </row>
    <row r="14" spans="1:28" ht="12.75">
      <c r="A14" s="24" t="s">
        <v>21</v>
      </c>
      <c r="B14" s="24" t="s">
        <v>18</v>
      </c>
      <c r="C14" s="24" t="s">
        <v>19</v>
      </c>
      <c r="D14" s="24">
        <v>48</v>
      </c>
      <c r="E14" s="60">
        <v>398</v>
      </c>
      <c r="F14" s="60">
        <v>423</v>
      </c>
      <c r="G14" s="20">
        <f t="shared" si="0"/>
        <v>821</v>
      </c>
      <c r="H14" s="24" t="s">
        <v>21</v>
      </c>
      <c r="I14" s="106">
        <v>110</v>
      </c>
      <c r="J14" s="77">
        <f t="shared" si="1"/>
        <v>0.27638190954773867</v>
      </c>
      <c r="K14" s="106">
        <v>122</v>
      </c>
      <c r="L14" s="77">
        <f t="shared" si="2"/>
        <v>0.28841607565011823</v>
      </c>
      <c r="M14" s="53">
        <f t="shared" si="4"/>
        <v>232</v>
      </c>
      <c r="N14" s="22">
        <f t="shared" si="3"/>
        <v>0.28258221680876977</v>
      </c>
      <c r="O14" s="24"/>
      <c r="P14" s="67"/>
      <c r="Q14" s="68"/>
      <c r="R14" s="67"/>
      <c r="S14" s="68"/>
      <c r="T14" s="69"/>
      <c r="U14" s="70"/>
      <c r="V14" s="62"/>
      <c r="W14" s="67"/>
      <c r="X14" s="68"/>
      <c r="Y14" s="67"/>
      <c r="Z14" s="68"/>
      <c r="AA14" s="69"/>
      <c r="AB14" s="70"/>
    </row>
    <row r="15" spans="1:28" ht="12.75">
      <c r="A15" s="24" t="s">
        <v>22</v>
      </c>
      <c r="B15" s="24" t="s">
        <v>18</v>
      </c>
      <c r="C15" s="24" t="s">
        <v>19</v>
      </c>
      <c r="D15" s="24">
        <v>48</v>
      </c>
      <c r="E15" s="60">
        <v>357</v>
      </c>
      <c r="F15" s="60">
        <v>410</v>
      </c>
      <c r="G15" s="20">
        <f t="shared" si="0"/>
        <v>767</v>
      </c>
      <c r="H15" s="24" t="s">
        <v>22</v>
      </c>
      <c r="I15" s="106">
        <v>128</v>
      </c>
      <c r="J15" s="77">
        <f t="shared" si="1"/>
        <v>0.3585434173669468</v>
      </c>
      <c r="K15" s="106">
        <v>127</v>
      </c>
      <c r="L15" s="77">
        <f t="shared" si="2"/>
        <v>0.3097560975609756</v>
      </c>
      <c r="M15" s="53">
        <f t="shared" si="4"/>
        <v>255</v>
      </c>
      <c r="N15" s="22">
        <f t="shared" si="3"/>
        <v>0.3324641460234681</v>
      </c>
      <c r="O15" s="24"/>
      <c r="P15" s="67"/>
      <c r="Q15" s="68"/>
      <c r="R15" s="67"/>
      <c r="S15" s="68"/>
      <c r="T15" s="69"/>
      <c r="U15" s="70"/>
      <c r="V15" s="62"/>
      <c r="W15" s="67"/>
      <c r="X15" s="68"/>
      <c r="Y15" s="67"/>
      <c r="Z15" s="68"/>
      <c r="AA15" s="69"/>
      <c r="AB15" s="70"/>
    </row>
    <row r="16" spans="1:28" ht="12.75">
      <c r="A16" s="24" t="s">
        <v>23</v>
      </c>
      <c r="B16" s="24" t="s">
        <v>24</v>
      </c>
      <c r="C16" s="24" t="s">
        <v>25</v>
      </c>
      <c r="D16" s="24">
        <v>4</v>
      </c>
      <c r="E16" s="60">
        <v>345</v>
      </c>
      <c r="F16" s="60">
        <v>379</v>
      </c>
      <c r="G16" s="20">
        <f t="shared" si="0"/>
        <v>724</v>
      </c>
      <c r="H16" s="24" t="s">
        <v>23</v>
      </c>
      <c r="I16" s="106">
        <v>105</v>
      </c>
      <c r="J16" s="77">
        <f t="shared" si="1"/>
        <v>0.30434782608695654</v>
      </c>
      <c r="K16" s="106">
        <v>127</v>
      </c>
      <c r="L16" s="77">
        <f t="shared" si="2"/>
        <v>0.33509234828496043</v>
      </c>
      <c r="M16" s="53">
        <f t="shared" si="4"/>
        <v>232</v>
      </c>
      <c r="N16" s="22">
        <f t="shared" si="3"/>
        <v>0.32044198895027626</v>
      </c>
      <c r="O16" s="24"/>
      <c r="P16" s="67"/>
      <c r="Q16" s="68"/>
      <c r="R16" s="67"/>
      <c r="S16" s="68"/>
      <c r="T16" s="69"/>
      <c r="U16" s="70"/>
      <c r="V16" s="62"/>
      <c r="W16" s="67"/>
      <c r="X16" s="68"/>
      <c r="Y16" s="67"/>
      <c r="Z16" s="68"/>
      <c r="AA16" s="69"/>
      <c r="AB16" s="70"/>
    </row>
    <row r="17" spans="1:28" ht="12.75">
      <c r="A17" s="24" t="s">
        <v>26</v>
      </c>
      <c r="B17" s="24" t="s">
        <v>27</v>
      </c>
      <c r="C17" s="24" t="s">
        <v>28</v>
      </c>
      <c r="D17" s="24" t="s">
        <v>29</v>
      </c>
      <c r="E17" s="60">
        <v>453</v>
      </c>
      <c r="F17" s="60">
        <v>520</v>
      </c>
      <c r="G17" s="20">
        <f t="shared" si="0"/>
        <v>973</v>
      </c>
      <c r="H17" s="24" t="s">
        <v>26</v>
      </c>
      <c r="I17" s="106">
        <v>125</v>
      </c>
      <c r="J17" s="77">
        <f t="shared" si="1"/>
        <v>0.27593818984547464</v>
      </c>
      <c r="K17" s="106">
        <v>150</v>
      </c>
      <c r="L17" s="77">
        <f t="shared" si="2"/>
        <v>0.28846153846153844</v>
      </c>
      <c r="M17" s="53">
        <f t="shared" si="4"/>
        <v>275</v>
      </c>
      <c r="N17" s="22">
        <f t="shared" si="3"/>
        <v>0.28263103802672146</v>
      </c>
      <c r="O17" s="24"/>
      <c r="P17" s="67"/>
      <c r="Q17" s="68"/>
      <c r="R17" s="67"/>
      <c r="S17" s="68"/>
      <c r="T17" s="69"/>
      <c r="U17" s="70"/>
      <c r="V17" s="62"/>
      <c r="W17" s="67"/>
      <c r="X17" s="68"/>
      <c r="Y17" s="67"/>
      <c r="Z17" s="68"/>
      <c r="AA17" s="69"/>
      <c r="AB17" s="70"/>
    </row>
    <row r="18" spans="1:28" ht="12.75">
      <c r="A18" s="24" t="s">
        <v>30</v>
      </c>
      <c r="B18" s="24" t="s">
        <v>31</v>
      </c>
      <c r="C18" s="24" t="s">
        <v>32</v>
      </c>
      <c r="D18" s="24">
        <v>17</v>
      </c>
      <c r="E18" s="60">
        <v>413</v>
      </c>
      <c r="F18" s="60">
        <v>481</v>
      </c>
      <c r="G18" s="20">
        <f t="shared" si="0"/>
        <v>894</v>
      </c>
      <c r="H18" s="24" t="s">
        <v>30</v>
      </c>
      <c r="I18" s="106">
        <v>135</v>
      </c>
      <c r="J18" s="77">
        <f t="shared" si="1"/>
        <v>0.3268765133171913</v>
      </c>
      <c r="K18" s="106">
        <v>155</v>
      </c>
      <c r="L18" s="77">
        <f t="shared" si="2"/>
        <v>0.32224532224532226</v>
      </c>
      <c r="M18" s="53">
        <f t="shared" si="4"/>
        <v>290</v>
      </c>
      <c r="N18" s="22">
        <f t="shared" si="3"/>
        <v>0.3243847874720358</v>
      </c>
      <c r="O18" s="24"/>
      <c r="P18" s="67"/>
      <c r="Q18" s="68"/>
      <c r="R18" s="67"/>
      <c r="S18" s="68"/>
      <c r="T18" s="69"/>
      <c r="U18" s="70"/>
      <c r="V18" s="62"/>
      <c r="W18" s="67"/>
      <c r="X18" s="68"/>
      <c r="Y18" s="67"/>
      <c r="Z18" s="68"/>
      <c r="AA18" s="69"/>
      <c r="AB18" s="70"/>
    </row>
    <row r="19" spans="1:28" ht="12.75">
      <c r="A19" s="24" t="s">
        <v>33</v>
      </c>
      <c r="B19" s="24" t="s">
        <v>31</v>
      </c>
      <c r="C19" s="24" t="s">
        <v>32</v>
      </c>
      <c r="D19" s="24">
        <v>17</v>
      </c>
      <c r="E19" s="60">
        <v>387</v>
      </c>
      <c r="F19" s="60">
        <v>460</v>
      </c>
      <c r="G19" s="20">
        <f t="shared" si="0"/>
        <v>847</v>
      </c>
      <c r="H19" s="24" t="s">
        <v>33</v>
      </c>
      <c r="I19" s="106">
        <v>125</v>
      </c>
      <c r="J19" s="77">
        <f t="shared" si="1"/>
        <v>0.32299741602067183</v>
      </c>
      <c r="K19" s="106">
        <v>152</v>
      </c>
      <c r="L19" s="77">
        <f t="shared" si="2"/>
        <v>0.33043478260869563</v>
      </c>
      <c r="M19" s="53">
        <f t="shared" si="4"/>
        <v>277</v>
      </c>
      <c r="N19" s="22">
        <f t="shared" si="3"/>
        <v>0.3270365997638725</v>
      </c>
      <c r="O19" s="24"/>
      <c r="P19" s="67"/>
      <c r="Q19" s="68"/>
      <c r="R19" s="67"/>
      <c r="S19" s="68"/>
      <c r="T19" s="69"/>
      <c r="U19" s="70"/>
      <c r="V19" s="62"/>
      <c r="W19" s="67"/>
      <c r="X19" s="68"/>
      <c r="Y19" s="67"/>
      <c r="Z19" s="68"/>
      <c r="AA19" s="69"/>
      <c r="AB19" s="70"/>
    </row>
    <row r="20" spans="1:28" ht="12.75">
      <c r="A20" s="24" t="s">
        <v>34</v>
      </c>
      <c r="B20" s="24" t="s">
        <v>31</v>
      </c>
      <c r="C20" s="24" t="s">
        <v>32</v>
      </c>
      <c r="D20" s="24">
        <v>17</v>
      </c>
      <c r="E20" s="60">
        <v>405</v>
      </c>
      <c r="F20" s="60">
        <v>481</v>
      </c>
      <c r="G20" s="20">
        <f t="shared" si="0"/>
        <v>886</v>
      </c>
      <c r="H20" s="24" t="s">
        <v>34</v>
      </c>
      <c r="I20" s="106">
        <v>116</v>
      </c>
      <c r="J20" s="77">
        <f t="shared" si="1"/>
        <v>0.28641975308641976</v>
      </c>
      <c r="K20" s="106">
        <v>129</v>
      </c>
      <c r="L20" s="77">
        <f t="shared" si="2"/>
        <v>0.2681912681912682</v>
      </c>
      <c r="M20" s="53">
        <f t="shared" si="4"/>
        <v>245</v>
      </c>
      <c r="N20" s="22">
        <f t="shared" si="3"/>
        <v>0.2765237020316027</v>
      </c>
      <c r="O20" s="24"/>
      <c r="P20" s="67"/>
      <c r="Q20" s="68"/>
      <c r="R20" s="67"/>
      <c r="S20" s="68"/>
      <c r="T20" s="69"/>
      <c r="U20" s="70"/>
      <c r="V20" s="62"/>
      <c r="W20" s="67"/>
      <c r="X20" s="68"/>
      <c r="Y20" s="67"/>
      <c r="Z20" s="68"/>
      <c r="AA20" s="69"/>
      <c r="AB20" s="70"/>
    </row>
    <row r="21" spans="1:28" ht="12.75">
      <c r="A21" s="24" t="s">
        <v>35</v>
      </c>
      <c r="B21" s="24" t="s">
        <v>36</v>
      </c>
      <c r="C21" s="24" t="s">
        <v>37</v>
      </c>
      <c r="D21" s="24">
        <v>6</v>
      </c>
      <c r="E21" s="60">
        <v>322</v>
      </c>
      <c r="F21" s="60">
        <v>456</v>
      </c>
      <c r="G21" s="20">
        <f t="shared" si="0"/>
        <v>778</v>
      </c>
      <c r="H21" s="24" t="s">
        <v>35</v>
      </c>
      <c r="I21" s="106">
        <v>99</v>
      </c>
      <c r="J21" s="77">
        <f t="shared" si="1"/>
        <v>0.30745341614906835</v>
      </c>
      <c r="K21" s="106">
        <v>138</v>
      </c>
      <c r="L21" s="77">
        <f t="shared" si="2"/>
        <v>0.3026315789473684</v>
      </c>
      <c r="M21" s="53">
        <f t="shared" si="4"/>
        <v>237</v>
      </c>
      <c r="N21" s="22">
        <f t="shared" si="3"/>
        <v>0.3046272493573265</v>
      </c>
      <c r="O21" s="24"/>
      <c r="P21" s="67"/>
      <c r="Q21" s="68"/>
      <c r="R21" s="67"/>
      <c r="S21" s="68"/>
      <c r="T21" s="69"/>
      <c r="U21" s="70"/>
      <c r="V21" s="62"/>
      <c r="W21" s="67"/>
      <c r="X21" s="68"/>
      <c r="Y21" s="67"/>
      <c r="Z21" s="68"/>
      <c r="AA21" s="69"/>
      <c r="AB21" s="70"/>
    </row>
    <row r="22" spans="1:28" ht="12.75">
      <c r="A22" s="24" t="s">
        <v>38</v>
      </c>
      <c r="B22" s="24" t="s">
        <v>36</v>
      </c>
      <c r="C22" s="24" t="s">
        <v>37</v>
      </c>
      <c r="D22" s="24" t="s">
        <v>39</v>
      </c>
      <c r="E22" s="60">
        <v>379</v>
      </c>
      <c r="F22" s="60">
        <v>469</v>
      </c>
      <c r="G22" s="20">
        <f t="shared" si="0"/>
        <v>848</v>
      </c>
      <c r="H22" s="24" t="s">
        <v>38</v>
      </c>
      <c r="I22" s="106">
        <v>120</v>
      </c>
      <c r="J22" s="77">
        <f t="shared" si="1"/>
        <v>0.316622691292876</v>
      </c>
      <c r="K22" s="106">
        <v>160</v>
      </c>
      <c r="L22" s="77">
        <f t="shared" si="2"/>
        <v>0.3411513859275053</v>
      </c>
      <c r="M22" s="53">
        <f t="shared" si="4"/>
        <v>280</v>
      </c>
      <c r="N22" s="22">
        <f t="shared" si="3"/>
        <v>0.330188679245283</v>
      </c>
      <c r="O22" s="24"/>
      <c r="P22" s="67"/>
      <c r="Q22" s="68"/>
      <c r="R22" s="67"/>
      <c r="S22" s="68"/>
      <c r="T22" s="69"/>
      <c r="U22" s="70"/>
      <c r="V22" s="62"/>
      <c r="W22" s="67"/>
      <c r="X22" s="68"/>
      <c r="Y22" s="67"/>
      <c r="Z22" s="68"/>
      <c r="AA22" s="69"/>
      <c r="AB22" s="70"/>
    </row>
    <row r="23" spans="1:28" ht="12.75">
      <c r="A23" s="24" t="s">
        <v>16</v>
      </c>
      <c r="B23" s="24" t="s">
        <v>36</v>
      </c>
      <c r="C23" s="24" t="s">
        <v>37</v>
      </c>
      <c r="D23" s="24" t="s">
        <v>39</v>
      </c>
      <c r="E23" s="60">
        <v>337</v>
      </c>
      <c r="F23" s="60">
        <v>412</v>
      </c>
      <c r="G23" s="20">
        <f t="shared" si="0"/>
        <v>749</v>
      </c>
      <c r="H23" s="24" t="s">
        <v>16</v>
      </c>
      <c r="I23" s="106">
        <v>116</v>
      </c>
      <c r="J23" s="77">
        <f t="shared" si="1"/>
        <v>0.34421364985163205</v>
      </c>
      <c r="K23" s="106">
        <v>129</v>
      </c>
      <c r="L23" s="77">
        <f t="shared" si="2"/>
        <v>0.3131067961165049</v>
      </c>
      <c r="M23" s="53">
        <f t="shared" si="4"/>
        <v>245</v>
      </c>
      <c r="N23" s="22">
        <f t="shared" si="3"/>
        <v>0.32710280373831774</v>
      </c>
      <c r="O23" s="24"/>
      <c r="P23" s="67"/>
      <c r="Q23" s="68"/>
      <c r="R23" s="67"/>
      <c r="S23" s="68"/>
      <c r="T23" s="69"/>
      <c r="U23" s="70"/>
      <c r="V23" s="62"/>
      <c r="W23" s="67"/>
      <c r="X23" s="68"/>
      <c r="Y23" s="67"/>
      <c r="Z23" s="68"/>
      <c r="AA23" s="69"/>
      <c r="AB23" s="70"/>
    </row>
    <row r="24" spans="1:28" ht="12.75">
      <c r="A24" s="24" t="s">
        <v>40</v>
      </c>
      <c r="B24" s="24" t="s">
        <v>36</v>
      </c>
      <c r="C24" s="24" t="s">
        <v>37</v>
      </c>
      <c r="D24" s="24">
        <v>5</v>
      </c>
      <c r="E24" s="60">
        <v>352</v>
      </c>
      <c r="F24" s="60">
        <v>435</v>
      </c>
      <c r="G24" s="20">
        <f t="shared" si="0"/>
        <v>787</v>
      </c>
      <c r="H24" s="24" t="s">
        <v>40</v>
      </c>
      <c r="I24" s="106">
        <v>124</v>
      </c>
      <c r="J24" s="77">
        <f t="shared" si="1"/>
        <v>0.3522727272727273</v>
      </c>
      <c r="K24" s="106">
        <v>136</v>
      </c>
      <c r="L24" s="77">
        <f t="shared" si="2"/>
        <v>0.31264367816091954</v>
      </c>
      <c r="M24" s="53">
        <f t="shared" si="4"/>
        <v>260</v>
      </c>
      <c r="N24" s="22">
        <f t="shared" si="3"/>
        <v>0.3303684879288437</v>
      </c>
      <c r="O24" s="24"/>
      <c r="P24" s="67"/>
      <c r="Q24" s="68"/>
      <c r="R24" s="67"/>
      <c r="S24" s="68"/>
      <c r="T24" s="69"/>
      <c r="U24" s="70"/>
      <c r="V24" s="62"/>
      <c r="W24" s="67"/>
      <c r="X24" s="68"/>
      <c r="Y24" s="67"/>
      <c r="Z24" s="68"/>
      <c r="AA24" s="69"/>
      <c r="AB24" s="70"/>
    </row>
    <row r="25" spans="1:28" ht="12.75">
      <c r="A25" s="24" t="s">
        <v>41</v>
      </c>
      <c r="B25" s="24" t="s">
        <v>36</v>
      </c>
      <c r="C25" s="24" t="s">
        <v>37</v>
      </c>
      <c r="D25" s="24">
        <v>5</v>
      </c>
      <c r="E25" s="60">
        <v>329</v>
      </c>
      <c r="F25" s="60">
        <v>394</v>
      </c>
      <c r="G25" s="20">
        <f t="shared" si="0"/>
        <v>723</v>
      </c>
      <c r="H25" s="24" t="s">
        <v>41</v>
      </c>
      <c r="I25" s="106">
        <v>114</v>
      </c>
      <c r="J25" s="77">
        <f t="shared" si="1"/>
        <v>0.3465045592705167</v>
      </c>
      <c r="K25" s="106">
        <v>135</v>
      </c>
      <c r="L25" s="77">
        <f t="shared" si="2"/>
        <v>0.3426395939086294</v>
      </c>
      <c r="M25" s="53">
        <f t="shared" si="4"/>
        <v>249</v>
      </c>
      <c r="N25" s="22">
        <f t="shared" si="3"/>
        <v>0.34439834024896265</v>
      </c>
      <c r="O25" s="24"/>
      <c r="P25" s="67"/>
      <c r="Q25" s="68"/>
      <c r="R25" s="67"/>
      <c r="S25" s="68"/>
      <c r="T25" s="69"/>
      <c r="U25" s="70"/>
      <c r="V25" s="62"/>
      <c r="W25" s="67"/>
      <c r="X25" s="68"/>
      <c r="Y25" s="67"/>
      <c r="Z25" s="68"/>
      <c r="AA25" s="69"/>
      <c r="AB25" s="70"/>
    </row>
    <row r="26" spans="1:28" ht="12.75">
      <c r="A26" s="24" t="s">
        <v>42</v>
      </c>
      <c r="B26" s="24" t="s">
        <v>103</v>
      </c>
      <c r="C26" s="24" t="s">
        <v>43</v>
      </c>
      <c r="D26" s="24">
        <v>33</v>
      </c>
      <c r="E26" s="60">
        <v>366</v>
      </c>
      <c r="F26" s="60">
        <v>406</v>
      </c>
      <c r="G26" s="20">
        <f t="shared" si="0"/>
        <v>772</v>
      </c>
      <c r="H26" s="24" t="s">
        <v>42</v>
      </c>
      <c r="I26" s="106">
        <v>131</v>
      </c>
      <c r="J26" s="77">
        <f t="shared" si="1"/>
        <v>0.35792349726775957</v>
      </c>
      <c r="K26" s="106">
        <v>154</v>
      </c>
      <c r="L26" s="77">
        <f t="shared" si="2"/>
        <v>0.3793103448275862</v>
      </c>
      <c r="M26" s="53">
        <f t="shared" si="4"/>
        <v>285</v>
      </c>
      <c r="N26" s="22">
        <f t="shared" si="3"/>
        <v>0.36917098445595853</v>
      </c>
      <c r="O26" s="24"/>
      <c r="P26" s="67"/>
      <c r="Q26" s="68"/>
      <c r="R26" s="67"/>
      <c r="S26" s="68"/>
      <c r="T26" s="69"/>
      <c r="U26" s="70"/>
      <c r="V26" s="62"/>
      <c r="W26" s="67"/>
      <c r="X26" s="68"/>
      <c r="Y26" s="67"/>
      <c r="Z26" s="68"/>
      <c r="AA26" s="69"/>
      <c r="AB26" s="70"/>
    </row>
    <row r="27" spans="1:28" ht="12.75">
      <c r="A27" s="24" t="s">
        <v>44</v>
      </c>
      <c r="B27" s="24" t="s">
        <v>103</v>
      </c>
      <c r="C27" s="24" t="s">
        <v>43</v>
      </c>
      <c r="D27" s="24">
        <v>33</v>
      </c>
      <c r="E27" s="60">
        <v>361</v>
      </c>
      <c r="F27" s="60">
        <v>419</v>
      </c>
      <c r="G27" s="20">
        <f t="shared" si="0"/>
        <v>780</v>
      </c>
      <c r="H27" s="24" t="s">
        <v>44</v>
      </c>
      <c r="I27" s="106">
        <v>116</v>
      </c>
      <c r="J27" s="77">
        <f t="shared" si="1"/>
        <v>0.32132963988919666</v>
      </c>
      <c r="K27" s="106">
        <v>128</v>
      </c>
      <c r="L27" s="77">
        <f t="shared" si="2"/>
        <v>0.3054892601431981</v>
      </c>
      <c r="M27" s="53">
        <f t="shared" si="4"/>
        <v>244</v>
      </c>
      <c r="N27" s="22">
        <f t="shared" si="3"/>
        <v>0.3128205128205128</v>
      </c>
      <c r="O27" s="24"/>
      <c r="P27" s="67"/>
      <c r="Q27" s="68"/>
      <c r="R27" s="67"/>
      <c r="S27" s="68"/>
      <c r="T27" s="69"/>
      <c r="U27" s="70"/>
      <c r="V27" s="62"/>
      <c r="W27" s="67"/>
      <c r="X27" s="68"/>
      <c r="Y27" s="67"/>
      <c r="Z27" s="68"/>
      <c r="AA27" s="69"/>
      <c r="AB27" s="70"/>
    </row>
    <row r="28" spans="1:28" ht="12.75">
      <c r="A28" s="24" t="s">
        <v>45</v>
      </c>
      <c r="B28" s="24" t="s">
        <v>46</v>
      </c>
      <c r="C28" s="24" t="s">
        <v>47</v>
      </c>
      <c r="D28" s="24"/>
      <c r="E28" s="60">
        <v>416</v>
      </c>
      <c r="F28" s="60">
        <v>459</v>
      </c>
      <c r="G28" s="20">
        <f t="shared" si="0"/>
        <v>875</v>
      </c>
      <c r="H28" s="24" t="s">
        <v>45</v>
      </c>
      <c r="I28" s="106">
        <v>127</v>
      </c>
      <c r="J28" s="77">
        <f t="shared" si="1"/>
        <v>0.30528846153846156</v>
      </c>
      <c r="K28" s="106">
        <v>156</v>
      </c>
      <c r="L28" s="77">
        <f t="shared" si="2"/>
        <v>0.33986928104575165</v>
      </c>
      <c r="M28" s="53">
        <f t="shared" si="4"/>
        <v>283</v>
      </c>
      <c r="N28" s="22">
        <f t="shared" si="3"/>
        <v>0.32342857142857145</v>
      </c>
      <c r="O28" s="24"/>
      <c r="P28" s="67"/>
      <c r="Q28" s="68"/>
      <c r="R28" s="67"/>
      <c r="S28" s="68"/>
      <c r="T28" s="69"/>
      <c r="U28" s="70"/>
      <c r="V28" s="62"/>
      <c r="W28" s="67"/>
      <c r="X28" s="68"/>
      <c r="Y28" s="67"/>
      <c r="Z28" s="68"/>
      <c r="AA28" s="69"/>
      <c r="AB28" s="70"/>
    </row>
    <row r="29" spans="1:28" ht="12.75">
      <c r="A29" s="24" t="s">
        <v>48</v>
      </c>
      <c r="B29" s="24" t="s">
        <v>46</v>
      </c>
      <c r="C29" s="24" t="s">
        <v>47</v>
      </c>
      <c r="D29" s="24"/>
      <c r="E29" s="60">
        <v>423</v>
      </c>
      <c r="F29" s="60">
        <v>480</v>
      </c>
      <c r="G29" s="20">
        <f t="shared" si="0"/>
        <v>903</v>
      </c>
      <c r="H29" s="24" t="s">
        <v>48</v>
      </c>
      <c r="I29" s="106">
        <v>143</v>
      </c>
      <c r="J29" s="77">
        <f t="shared" si="1"/>
        <v>0.3380614657210402</v>
      </c>
      <c r="K29" s="106">
        <v>164</v>
      </c>
      <c r="L29" s="77">
        <f t="shared" si="2"/>
        <v>0.3416666666666667</v>
      </c>
      <c r="M29" s="53">
        <f t="shared" si="4"/>
        <v>307</v>
      </c>
      <c r="N29" s="22">
        <f t="shared" si="3"/>
        <v>0.3399778516057586</v>
      </c>
      <c r="O29" s="24"/>
      <c r="P29" s="67"/>
      <c r="Q29" s="68"/>
      <c r="R29" s="67"/>
      <c r="S29" s="68"/>
      <c r="T29" s="69"/>
      <c r="U29" s="70"/>
      <c r="V29" s="62"/>
      <c r="W29" s="67"/>
      <c r="X29" s="68"/>
      <c r="Y29" s="67"/>
      <c r="Z29" s="68"/>
      <c r="AA29" s="69"/>
      <c r="AB29" s="70"/>
    </row>
    <row r="30" spans="1:28" ht="12.75">
      <c r="A30" s="24" t="s">
        <v>49</v>
      </c>
      <c r="B30" s="24" t="s">
        <v>46</v>
      </c>
      <c r="C30" s="24" t="s">
        <v>47</v>
      </c>
      <c r="D30" s="24"/>
      <c r="E30" s="60">
        <v>337</v>
      </c>
      <c r="F30" s="60">
        <v>364</v>
      </c>
      <c r="G30" s="20">
        <f t="shared" si="0"/>
        <v>701</v>
      </c>
      <c r="H30" s="24" t="s">
        <v>49</v>
      </c>
      <c r="I30" s="106">
        <v>111</v>
      </c>
      <c r="J30" s="77">
        <f t="shared" si="1"/>
        <v>0.3293768545994065</v>
      </c>
      <c r="K30" s="106">
        <v>111</v>
      </c>
      <c r="L30" s="77">
        <f t="shared" si="2"/>
        <v>0.30494505494505497</v>
      </c>
      <c r="M30" s="53">
        <f t="shared" si="4"/>
        <v>222</v>
      </c>
      <c r="N30" s="22">
        <f t="shared" si="3"/>
        <v>0.3166904422253923</v>
      </c>
      <c r="O30" s="24"/>
      <c r="P30" s="67"/>
      <c r="Q30" s="68"/>
      <c r="R30" s="67"/>
      <c r="S30" s="68"/>
      <c r="T30" s="69"/>
      <c r="U30" s="70"/>
      <c r="V30" s="62"/>
      <c r="W30" s="67"/>
      <c r="X30" s="68"/>
      <c r="Y30" s="67"/>
      <c r="Z30" s="68"/>
      <c r="AA30" s="69"/>
      <c r="AB30" s="70"/>
    </row>
    <row r="31" spans="1:28" ht="12.75">
      <c r="A31" s="24" t="s">
        <v>50</v>
      </c>
      <c r="B31" s="24" t="s">
        <v>46</v>
      </c>
      <c r="C31" s="24" t="s">
        <v>47</v>
      </c>
      <c r="D31" s="24"/>
      <c r="E31" s="60">
        <v>335</v>
      </c>
      <c r="F31" s="60">
        <v>379</v>
      </c>
      <c r="G31" s="20">
        <f t="shared" si="0"/>
        <v>714</v>
      </c>
      <c r="H31" s="24" t="s">
        <v>50</v>
      </c>
      <c r="I31" s="106">
        <v>137</v>
      </c>
      <c r="J31" s="77">
        <f t="shared" si="1"/>
        <v>0.408955223880597</v>
      </c>
      <c r="K31" s="106">
        <v>133</v>
      </c>
      <c r="L31" s="77">
        <f t="shared" si="2"/>
        <v>0.35092348284960423</v>
      </c>
      <c r="M31" s="53">
        <f t="shared" si="4"/>
        <v>270</v>
      </c>
      <c r="N31" s="22">
        <f t="shared" si="3"/>
        <v>0.37815126050420167</v>
      </c>
      <c r="O31" s="24"/>
      <c r="P31" s="67"/>
      <c r="Q31" s="68"/>
      <c r="R31" s="67"/>
      <c r="S31" s="68"/>
      <c r="T31" s="69"/>
      <c r="U31" s="70"/>
      <c r="V31" s="62"/>
      <c r="W31" s="67"/>
      <c r="X31" s="68"/>
      <c r="Y31" s="67"/>
      <c r="Z31" s="68"/>
      <c r="AA31" s="69"/>
      <c r="AB31" s="70"/>
    </row>
    <row r="32" spans="1:28" ht="12.75">
      <c r="A32" s="24" t="s">
        <v>51</v>
      </c>
      <c r="B32" s="24" t="s">
        <v>52</v>
      </c>
      <c r="C32" s="24" t="s">
        <v>53</v>
      </c>
      <c r="D32" s="24"/>
      <c r="E32" s="60">
        <v>446</v>
      </c>
      <c r="F32" s="60">
        <v>521</v>
      </c>
      <c r="G32" s="20">
        <f t="shared" si="0"/>
        <v>967</v>
      </c>
      <c r="H32" s="24" t="s">
        <v>51</v>
      </c>
      <c r="I32" s="106">
        <v>156</v>
      </c>
      <c r="J32" s="77">
        <f t="shared" si="1"/>
        <v>0.34977578475336324</v>
      </c>
      <c r="K32" s="106">
        <v>179</v>
      </c>
      <c r="L32" s="77">
        <f t="shared" si="2"/>
        <v>0.3435700575815739</v>
      </c>
      <c r="M32" s="53">
        <f t="shared" si="4"/>
        <v>335</v>
      </c>
      <c r="N32" s="22">
        <f t="shared" si="3"/>
        <v>0.34643226473629785</v>
      </c>
      <c r="O32" s="24"/>
      <c r="P32" s="67"/>
      <c r="Q32" s="68"/>
      <c r="R32" s="67"/>
      <c r="S32" s="68"/>
      <c r="T32" s="69"/>
      <c r="U32" s="70"/>
      <c r="V32" s="62"/>
      <c r="W32" s="67"/>
      <c r="X32" s="68"/>
      <c r="Y32" s="67"/>
      <c r="Z32" s="68"/>
      <c r="AA32" s="69"/>
      <c r="AB32" s="70"/>
    </row>
    <row r="33" spans="1:28" ht="12.75">
      <c r="A33" s="24" t="s">
        <v>54</v>
      </c>
      <c r="B33" s="24" t="s">
        <v>52</v>
      </c>
      <c r="C33" s="24" t="s">
        <v>53</v>
      </c>
      <c r="D33" s="24"/>
      <c r="E33" s="60">
        <v>448</v>
      </c>
      <c r="F33" s="60">
        <v>526</v>
      </c>
      <c r="G33" s="20">
        <f t="shared" si="0"/>
        <v>974</v>
      </c>
      <c r="H33" s="24" t="s">
        <v>54</v>
      </c>
      <c r="I33" s="106">
        <v>128</v>
      </c>
      <c r="J33" s="77">
        <f t="shared" si="1"/>
        <v>0.2857142857142857</v>
      </c>
      <c r="K33" s="106">
        <v>151</v>
      </c>
      <c r="L33" s="77">
        <f t="shared" si="2"/>
        <v>0.2870722433460076</v>
      </c>
      <c r="M33" s="53">
        <f t="shared" si="4"/>
        <v>279</v>
      </c>
      <c r="N33" s="22">
        <f t="shared" si="3"/>
        <v>0.2864476386036961</v>
      </c>
      <c r="O33" s="24"/>
      <c r="P33" s="67"/>
      <c r="Q33" s="68"/>
      <c r="R33" s="67"/>
      <c r="S33" s="68"/>
      <c r="T33" s="69"/>
      <c r="U33" s="70"/>
      <c r="V33" s="62"/>
      <c r="W33" s="67"/>
      <c r="X33" s="68"/>
      <c r="Y33" s="67"/>
      <c r="Z33" s="68"/>
      <c r="AA33" s="69"/>
      <c r="AB33" s="70"/>
    </row>
    <row r="34" spans="1:28" ht="12.75">
      <c r="A34" s="24" t="s">
        <v>55</v>
      </c>
      <c r="B34" s="24" t="s">
        <v>52</v>
      </c>
      <c r="C34" s="24" t="s">
        <v>53</v>
      </c>
      <c r="D34" s="24"/>
      <c r="E34" s="60">
        <v>423</v>
      </c>
      <c r="F34" s="60">
        <v>529</v>
      </c>
      <c r="G34" s="20">
        <f t="shared" si="0"/>
        <v>952</v>
      </c>
      <c r="H34" s="24" t="s">
        <v>55</v>
      </c>
      <c r="I34" s="106">
        <v>157</v>
      </c>
      <c r="J34" s="77">
        <f t="shared" si="1"/>
        <v>0.37115839243498816</v>
      </c>
      <c r="K34" s="106">
        <v>190</v>
      </c>
      <c r="L34" s="77">
        <f t="shared" si="2"/>
        <v>0.3591682419659735</v>
      </c>
      <c r="M34" s="53">
        <f t="shared" si="4"/>
        <v>347</v>
      </c>
      <c r="N34" s="22">
        <f t="shared" si="3"/>
        <v>0.3644957983193277</v>
      </c>
      <c r="O34" s="24"/>
      <c r="P34" s="67"/>
      <c r="Q34" s="68"/>
      <c r="R34" s="67"/>
      <c r="S34" s="68"/>
      <c r="T34" s="69"/>
      <c r="U34" s="70"/>
      <c r="V34" s="62"/>
      <c r="W34" s="67"/>
      <c r="X34" s="68"/>
      <c r="Y34" s="67"/>
      <c r="Z34" s="68"/>
      <c r="AA34" s="69"/>
      <c r="AB34" s="70"/>
    </row>
    <row r="35" spans="1:28" ht="12.75">
      <c r="A35" s="24" t="s">
        <v>56</v>
      </c>
      <c r="B35" s="24" t="s">
        <v>107</v>
      </c>
      <c r="C35" s="24" t="s">
        <v>108</v>
      </c>
      <c r="D35" s="24">
        <v>43</v>
      </c>
      <c r="E35" s="60">
        <v>374</v>
      </c>
      <c r="F35" s="60">
        <v>389</v>
      </c>
      <c r="G35" s="20">
        <f t="shared" si="0"/>
        <v>763</v>
      </c>
      <c r="H35" s="24" t="s">
        <v>56</v>
      </c>
      <c r="I35" s="106">
        <v>133</v>
      </c>
      <c r="J35" s="77">
        <f t="shared" si="1"/>
        <v>0.35561497326203206</v>
      </c>
      <c r="K35" s="106">
        <v>126</v>
      </c>
      <c r="L35" s="77">
        <f t="shared" si="2"/>
        <v>0.32390745501285345</v>
      </c>
      <c r="M35" s="53">
        <f t="shared" si="4"/>
        <v>259</v>
      </c>
      <c r="N35" s="22">
        <f t="shared" si="3"/>
        <v>0.3394495412844037</v>
      </c>
      <c r="O35" s="24"/>
      <c r="P35" s="67"/>
      <c r="Q35" s="68"/>
      <c r="R35" s="67"/>
      <c r="S35" s="68"/>
      <c r="T35" s="69"/>
      <c r="U35" s="70"/>
      <c r="V35" s="62"/>
      <c r="W35" s="67"/>
      <c r="X35" s="68"/>
      <c r="Y35" s="67"/>
      <c r="Z35" s="68"/>
      <c r="AA35" s="69"/>
      <c r="AB35" s="70"/>
    </row>
    <row r="36" spans="1:28" ht="12.75">
      <c r="A36" s="24" t="s">
        <v>57</v>
      </c>
      <c r="B36" s="24" t="s">
        <v>107</v>
      </c>
      <c r="C36" s="24" t="s">
        <v>108</v>
      </c>
      <c r="D36" s="24">
        <v>43</v>
      </c>
      <c r="E36" s="60">
        <v>368</v>
      </c>
      <c r="F36" s="60">
        <v>381</v>
      </c>
      <c r="G36" s="20">
        <f t="shared" si="0"/>
        <v>749</v>
      </c>
      <c r="H36" s="24" t="s">
        <v>57</v>
      </c>
      <c r="I36" s="106">
        <v>88</v>
      </c>
      <c r="J36" s="77">
        <f t="shared" si="1"/>
        <v>0.2391304347826087</v>
      </c>
      <c r="K36" s="106">
        <v>98</v>
      </c>
      <c r="L36" s="77">
        <f t="shared" si="2"/>
        <v>0.2572178477690289</v>
      </c>
      <c r="M36" s="53">
        <f t="shared" si="4"/>
        <v>186</v>
      </c>
      <c r="N36" s="22">
        <f t="shared" si="3"/>
        <v>0.24833110814419226</v>
      </c>
      <c r="O36" s="24"/>
      <c r="P36" s="67"/>
      <c r="Q36" s="68"/>
      <c r="R36" s="67"/>
      <c r="S36" s="68"/>
      <c r="T36" s="69"/>
      <c r="U36" s="70"/>
      <c r="V36" s="62"/>
      <c r="W36" s="67"/>
      <c r="X36" s="68"/>
      <c r="Y36" s="67"/>
      <c r="Z36" s="68"/>
      <c r="AA36" s="69"/>
      <c r="AB36" s="70"/>
    </row>
    <row r="37" spans="1:28" ht="12.75">
      <c r="A37" s="24" t="s">
        <v>58</v>
      </c>
      <c r="B37" s="24" t="s">
        <v>59</v>
      </c>
      <c r="C37" s="24" t="s">
        <v>60</v>
      </c>
      <c r="D37" s="24" t="s">
        <v>11</v>
      </c>
      <c r="E37" s="60">
        <v>319</v>
      </c>
      <c r="F37" s="60">
        <v>356</v>
      </c>
      <c r="G37" s="20">
        <f t="shared" si="0"/>
        <v>675</v>
      </c>
      <c r="H37" s="24" t="s">
        <v>58</v>
      </c>
      <c r="I37" s="106">
        <v>99</v>
      </c>
      <c r="J37" s="77">
        <f t="shared" si="1"/>
        <v>0.3103448275862069</v>
      </c>
      <c r="K37" s="106">
        <v>116</v>
      </c>
      <c r="L37" s="77">
        <f t="shared" si="2"/>
        <v>0.3258426966292135</v>
      </c>
      <c r="M37" s="53">
        <f t="shared" si="4"/>
        <v>215</v>
      </c>
      <c r="N37" s="22">
        <f t="shared" si="3"/>
        <v>0.31851851851851853</v>
      </c>
      <c r="O37" s="24"/>
      <c r="P37" s="67"/>
      <c r="Q37" s="68"/>
      <c r="R37" s="67"/>
      <c r="S37" s="68"/>
      <c r="T37" s="69"/>
      <c r="U37" s="70"/>
      <c r="V37" s="62"/>
      <c r="W37" s="67"/>
      <c r="X37" s="68"/>
      <c r="Y37" s="67"/>
      <c r="Z37" s="68"/>
      <c r="AA37" s="69"/>
      <c r="AB37" s="70"/>
    </row>
    <row r="38" spans="1:28" ht="12.75">
      <c r="A38" s="24" t="s">
        <v>61</v>
      </c>
      <c r="B38" s="24" t="s">
        <v>59</v>
      </c>
      <c r="C38" s="24" t="s">
        <v>60</v>
      </c>
      <c r="D38" s="24" t="s">
        <v>11</v>
      </c>
      <c r="E38" s="60">
        <v>367</v>
      </c>
      <c r="F38" s="60">
        <v>387</v>
      </c>
      <c r="G38" s="20">
        <f t="shared" si="0"/>
        <v>754</v>
      </c>
      <c r="H38" s="24" t="s">
        <v>61</v>
      </c>
      <c r="I38" s="106">
        <v>97</v>
      </c>
      <c r="J38" s="77">
        <f t="shared" si="1"/>
        <v>0.26430517711171664</v>
      </c>
      <c r="K38" s="106">
        <v>111</v>
      </c>
      <c r="L38" s="77">
        <f t="shared" si="2"/>
        <v>0.2868217054263566</v>
      </c>
      <c r="M38" s="53">
        <f t="shared" si="4"/>
        <v>208</v>
      </c>
      <c r="N38" s="22">
        <f t="shared" si="3"/>
        <v>0.27586206896551724</v>
      </c>
      <c r="O38" s="24"/>
      <c r="P38" s="67"/>
      <c r="Q38" s="68"/>
      <c r="R38" s="67"/>
      <c r="S38" s="68"/>
      <c r="T38" s="69"/>
      <c r="U38" s="70"/>
      <c r="V38" s="62"/>
      <c r="W38" s="67"/>
      <c r="X38" s="68"/>
      <c r="Y38" s="67"/>
      <c r="Z38" s="68"/>
      <c r="AA38" s="69"/>
      <c r="AB38" s="70"/>
    </row>
    <row r="39" spans="1:28" ht="12.75">
      <c r="A39" s="24" t="s">
        <v>62</v>
      </c>
      <c r="B39" s="24" t="s">
        <v>59</v>
      </c>
      <c r="C39" s="24" t="s">
        <v>60</v>
      </c>
      <c r="D39" s="24" t="s">
        <v>11</v>
      </c>
      <c r="E39" s="60">
        <v>325</v>
      </c>
      <c r="F39" s="60">
        <v>315</v>
      </c>
      <c r="G39" s="20">
        <f t="shared" si="0"/>
        <v>640</v>
      </c>
      <c r="H39" s="24" t="s">
        <v>62</v>
      </c>
      <c r="I39" s="106">
        <v>100</v>
      </c>
      <c r="J39" s="77">
        <f t="shared" si="1"/>
        <v>0.3076923076923077</v>
      </c>
      <c r="K39" s="106">
        <v>96</v>
      </c>
      <c r="L39" s="77">
        <f t="shared" si="2"/>
        <v>0.3047619047619048</v>
      </c>
      <c r="M39" s="53">
        <f t="shared" si="4"/>
        <v>196</v>
      </c>
      <c r="N39" s="22">
        <f t="shared" si="3"/>
        <v>0.30625</v>
      </c>
      <c r="O39" s="24"/>
      <c r="P39" s="67"/>
      <c r="Q39" s="68"/>
      <c r="R39" s="67"/>
      <c r="S39" s="68"/>
      <c r="T39" s="69"/>
      <c r="U39" s="70"/>
      <c r="V39" s="62"/>
      <c r="W39" s="67"/>
      <c r="X39" s="68"/>
      <c r="Y39" s="67"/>
      <c r="Z39" s="68"/>
      <c r="AA39" s="69"/>
      <c r="AB39" s="70"/>
    </row>
    <row r="40" spans="1:28" ht="12.75">
      <c r="A40" s="24" t="s">
        <v>63</v>
      </c>
      <c r="B40" s="24" t="s">
        <v>64</v>
      </c>
      <c r="C40" s="24" t="s">
        <v>65</v>
      </c>
      <c r="D40" s="24"/>
      <c r="E40" s="60">
        <v>305</v>
      </c>
      <c r="F40" s="60">
        <v>358</v>
      </c>
      <c r="G40" s="20">
        <f t="shared" si="0"/>
        <v>663</v>
      </c>
      <c r="H40" s="24" t="s">
        <v>63</v>
      </c>
      <c r="I40" s="106">
        <v>77</v>
      </c>
      <c r="J40" s="77">
        <f t="shared" si="1"/>
        <v>0.25245901639344265</v>
      </c>
      <c r="K40" s="106">
        <v>102</v>
      </c>
      <c r="L40" s="77">
        <f t="shared" si="2"/>
        <v>0.2849162011173184</v>
      </c>
      <c r="M40" s="53">
        <f t="shared" si="4"/>
        <v>179</v>
      </c>
      <c r="N40" s="22">
        <f t="shared" si="3"/>
        <v>0.26998491704374056</v>
      </c>
      <c r="O40" s="24"/>
      <c r="P40" s="67"/>
      <c r="Q40" s="68"/>
      <c r="R40" s="67"/>
      <c r="S40" s="68"/>
      <c r="T40" s="69"/>
      <c r="U40" s="70"/>
      <c r="V40" s="62"/>
      <c r="W40" s="67"/>
      <c r="X40" s="68"/>
      <c r="Y40" s="67"/>
      <c r="Z40" s="68"/>
      <c r="AA40" s="69"/>
      <c r="AB40" s="70"/>
    </row>
    <row r="41" spans="1:28" ht="12.75">
      <c r="A41" s="24" t="s">
        <v>66</v>
      </c>
      <c r="B41" s="24" t="s">
        <v>64</v>
      </c>
      <c r="C41" s="24" t="s">
        <v>65</v>
      </c>
      <c r="D41" s="24"/>
      <c r="E41" s="60">
        <v>374</v>
      </c>
      <c r="F41" s="60">
        <v>454</v>
      </c>
      <c r="G41" s="20">
        <f aca="true" t="shared" si="5" ref="G41:G56">SUM(E41:F41)</f>
        <v>828</v>
      </c>
      <c r="H41" s="24" t="s">
        <v>66</v>
      </c>
      <c r="I41" s="106">
        <v>119</v>
      </c>
      <c r="J41" s="77">
        <f t="shared" si="1"/>
        <v>0.3181818181818182</v>
      </c>
      <c r="K41" s="106">
        <v>146</v>
      </c>
      <c r="L41" s="77">
        <f t="shared" si="2"/>
        <v>0.32158590308370044</v>
      </c>
      <c r="M41" s="53">
        <f t="shared" si="4"/>
        <v>265</v>
      </c>
      <c r="N41" s="22">
        <f aca="true" t="shared" si="6" ref="N41:N58">(M41/G41)</f>
        <v>0.32004830917874394</v>
      </c>
      <c r="O41" s="24"/>
      <c r="P41" s="67"/>
      <c r="Q41" s="68"/>
      <c r="R41" s="67"/>
      <c r="S41" s="68"/>
      <c r="T41" s="69"/>
      <c r="U41" s="70"/>
      <c r="V41" s="62"/>
      <c r="W41" s="67"/>
      <c r="X41" s="68"/>
      <c r="Y41" s="67"/>
      <c r="Z41" s="68"/>
      <c r="AA41" s="69"/>
      <c r="AB41" s="70"/>
    </row>
    <row r="42" spans="1:28" ht="12.75">
      <c r="A42" s="24" t="s">
        <v>67</v>
      </c>
      <c r="B42" s="24" t="s">
        <v>64</v>
      </c>
      <c r="C42" s="24" t="s">
        <v>65</v>
      </c>
      <c r="D42" s="24"/>
      <c r="E42" s="60">
        <v>380</v>
      </c>
      <c r="F42" s="60">
        <v>403</v>
      </c>
      <c r="G42" s="20">
        <f t="shared" si="5"/>
        <v>783</v>
      </c>
      <c r="H42" s="24" t="s">
        <v>67</v>
      </c>
      <c r="I42" s="106">
        <v>117</v>
      </c>
      <c r="J42" s="77">
        <f t="shared" si="1"/>
        <v>0.3078947368421053</v>
      </c>
      <c r="K42" s="106">
        <v>117</v>
      </c>
      <c r="L42" s="77">
        <f t="shared" si="2"/>
        <v>0.2903225806451613</v>
      </c>
      <c r="M42" s="53">
        <f t="shared" si="4"/>
        <v>234</v>
      </c>
      <c r="N42" s="22">
        <f t="shared" si="6"/>
        <v>0.2988505747126437</v>
      </c>
      <c r="O42" s="24"/>
      <c r="P42" s="67"/>
      <c r="Q42" s="68"/>
      <c r="R42" s="67"/>
      <c r="S42" s="68"/>
      <c r="T42" s="69"/>
      <c r="U42" s="70"/>
      <c r="V42" s="62"/>
      <c r="W42" s="67"/>
      <c r="X42" s="68"/>
      <c r="Y42" s="67"/>
      <c r="Z42" s="68"/>
      <c r="AA42" s="69"/>
      <c r="AB42" s="70"/>
    </row>
    <row r="43" spans="1:28" ht="12.75">
      <c r="A43" s="24" t="s">
        <v>68</v>
      </c>
      <c r="B43" s="24" t="s">
        <v>104</v>
      </c>
      <c r="C43" s="24" t="s">
        <v>105</v>
      </c>
      <c r="D43" s="24">
        <v>21</v>
      </c>
      <c r="E43" s="60">
        <v>1</v>
      </c>
      <c r="F43" s="60">
        <v>0</v>
      </c>
      <c r="G43" s="20">
        <f t="shared" si="5"/>
        <v>1</v>
      </c>
      <c r="H43" s="24" t="s">
        <v>68</v>
      </c>
      <c r="I43" s="106">
        <v>13</v>
      </c>
      <c r="J43" s="77">
        <f t="shared" si="1"/>
        <v>13</v>
      </c>
      <c r="K43" s="106">
        <v>15</v>
      </c>
      <c r="L43" s="77" t="e">
        <f t="shared" si="2"/>
        <v>#DIV/0!</v>
      </c>
      <c r="M43" s="53">
        <f t="shared" si="4"/>
        <v>28</v>
      </c>
      <c r="N43" s="22">
        <f t="shared" si="6"/>
        <v>28</v>
      </c>
      <c r="O43" s="24"/>
      <c r="P43" s="67"/>
      <c r="Q43" s="68"/>
      <c r="R43" s="67"/>
      <c r="S43" s="68"/>
      <c r="T43" s="69"/>
      <c r="U43" s="70"/>
      <c r="V43" s="62"/>
      <c r="W43" s="67"/>
      <c r="X43" s="68"/>
      <c r="Y43" s="67"/>
      <c r="Z43" s="68"/>
      <c r="AA43" s="69"/>
      <c r="AB43" s="70"/>
    </row>
    <row r="44" spans="1:28" ht="12.75">
      <c r="A44" s="24" t="s">
        <v>69</v>
      </c>
      <c r="B44" s="24" t="s">
        <v>70</v>
      </c>
      <c r="C44" s="24" t="s">
        <v>71</v>
      </c>
      <c r="D44" s="24" t="s">
        <v>72</v>
      </c>
      <c r="E44" s="60">
        <v>551</v>
      </c>
      <c r="F44" s="60">
        <v>527</v>
      </c>
      <c r="G44" s="20">
        <f t="shared" si="5"/>
        <v>1078</v>
      </c>
      <c r="H44" s="24" t="s">
        <v>69</v>
      </c>
      <c r="I44" s="106">
        <v>178</v>
      </c>
      <c r="J44" s="77">
        <f t="shared" si="1"/>
        <v>0.32304900181488205</v>
      </c>
      <c r="K44" s="106">
        <v>201</v>
      </c>
      <c r="L44" s="77">
        <f t="shared" si="2"/>
        <v>0.38140417457305503</v>
      </c>
      <c r="M44" s="53">
        <f t="shared" si="4"/>
        <v>379</v>
      </c>
      <c r="N44" s="22">
        <f t="shared" si="6"/>
        <v>0.3515769944341373</v>
      </c>
      <c r="O44" s="24"/>
      <c r="P44" s="67"/>
      <c r="Q44" s="68"/>
      <c r="R44" s="67"/>
      <c r="S44" s="68"/>
      <c r="T44" s="69"/>
      <c r="U44" s="70"/>
      <c r="V44" s="62"/>
      <c r="W44" s="67"/>
      <c r="X44" s="68"/>
      <c r="Y44" s="67"/>
      <c r="Z44" s="68"/>
      <c r="AA44" s="69"/>
      <c r="AB44" s="70"/>
    </row>
    <row r="45" spans="1:28" ht="12.75">
      <c r="A45" s="24" t="s">
        <v>73</v>
      </c>
      <c r="B45" s="24" t="s">
        <v>70</v>
      </c>
      <c r="C45" s="24" t="s">
        <v>71</v>
      </c>
      <c r="D45" s="24" t="s">
        <v>72</v>
      </c>
      <c r="E45" s="60">
        <v>405</v>
      </c>
      <c r="F45" s="60">
        <v>460</v>
      </c>
      <c r="G45" s="20">
        <f t="shared" si="5"/>
        <v>865</v>
      </c>
      <c r="H45" s="24" t="s">
        <v>73</v>
      </c>
      <c r="I45" s="106">
        <v>144</v>
      </c>
      <c r="J45" s="77">
        <f t="shared" si="1"/>
        <v>0.35555555555555557</v>
      </c>
      <c r="K45" s="106">
        <v>145</v>
      </c>
      <c r="L45" s="77">
        <f t="shared" si="2"/>
        <v>0.31521739130434784</v>
      </c>
      <c r="M45" s="53">
        <f t="shared" si="4"/>
        <v>289</v>
      </c>
      <c r="N45" s="22">
        <f t="shared" si="6"/>
        <v>0.33410404624277457</v>
      </c>
      <c r="O45" s="24"/>
      <c r="P45" s="67"/>
      <c r="Q45" s="68"/>
      <c r="R45" s="67"/>
      <c r="S45" s="68"/>
      <c r="T45" s="69"/>
      <c r="U45" s="70"/>
      <c r="V45" s="62"/>
      <c r="W45" s="67"/>
      <c r="X45" s="68"/>
      <c r="Y45" s="67"/>
      <c r="Z45" s="68"/>
      <c r="AA45" s="69"/>
      <c r="AB45" s="70"/>
    </row>
    <row r="46" spans="1:28" ht="12.75">
      <c r="A46" s="24" t="s">
        <v>74</v>
      </c>
      <c r="B46" s="24" t="s">
        <v>70</v>
      </c>
      <c r="C46" s="24" t="s">
        <v>71</v>
      </c>
      <c r="D46" s="24" t="s">
        <v>72</v>
      </c>
      <c r="E46" s="60">
        <v>389</v>
      </c>
      <c r="F46" s="60">
        <v>466</v>
      </c>
      <c r="G46" s="20">
        <f t="shared" si="5"/>
        <v>855</v>
      </c>
      <c r="H46" s="24" t="s">
        <v>74</v>
      </c>
      <c r="I46" s="106">
        <v>132</v>
      </c>
      <c r="J46" s="77">
        <f t="shared" si="1"/>
        <v>0.3393316195372751</v>
      </c>
      <c r="K46" s="106">
        <v>138</v>
      </c>
      <c r="L46" s="77">
        <f t="shared" si="2"/>
        <v>0.296137339055794</v>
      </c>
      <c r="M46" s="53">
        <f t="shared" si="4"/>
        <v>270</v>
      </c>
      <c r="N46" s="22">
        <f t="shared" si="6"/>
        <v>0.3157894736842105</v>
      </c>
      <c r="O46" s="24"/>
      <c r="P46" s="67"/>
      <c r="Q46" s="68"/>
      <c r="R46" s="67"/>
      <c r="S46" s="68"/>
      <c r="T46" s="69"/>
      <c r="U46" s="70"/>
      <c r="V46" s="62"/>
      <c r="W46" s="67"/>
      <c r="X46" s="68"/>
      <c r="Y46" s="67"/>
      <c r="Z46" s="68"/>
      <c r="AA46" s="69"/>
      <c r="AB46" s="70"/>
    </row>
    <row r="47" spans="1:28" ht="12.75">
      <c r="A47" s="24" t="s">
        <v>75</v>
      </c>
      <c r="B47" s="24" t="s">
        <v>70</v>
      </c>
      <c r="C47" s="24" t="s">
        <v>71</v>
      </c>
      <c r="D47" s="24" t="s">
        <v>72</v>
      </c>
      <c r="E47" s="60">
        <v>354</v>
      </c>
      <c r="F47" s="60">
        <v>345</v>
      </c>
      <c r="G47" s="20">
        <f t="shared" si="5"/>
        <v>699</v>
      </c>
      <c r="H47" s="24" t="s">
        <v>75</v>
      </c>
      <c r="I47" s="106">
        <v>91</v>
      </c>
      <c r="J47" s="77">
        <f t="shared" si="1"/>
        <v>0.2570621468926554</v>
      </c>
      <c r="K47" s="106">
        <v>94</v>
      </c>
      <c r="L47" s="77">
        <f t="shared" si="2"/>
        <v>0.27246376811594203</v>
      </c>
      <c r="M47" s="53">
        <f t="shared" si="4"/>
        <v>185</v>
      </c>
      <c r="N47" s="22">
        <f t="shared" si="6"/>
        <v>0.2646638054363376</v>
      </c>
      <c r="O47" s="24"/>
      <c r="P47" s="67"/>
      <c r="Q47" s="68"/>
      <c r="R47" s="67"/>
      <c r="S47" s="68"/>
      <c r="T47" s="69"/>
      <c r="U47" s="70"/>
      <c r="V47" s="62"/>
      <c r="W47" s="67"/>
      <c r="X47" s="68"/>
      <c r="Y47" s="67"/>
      <c r="Z47" s="68"/>
      <c r="AA47" s="69"/>
      <c r="AB47" s="70"/>
    </row>
    <row r="48" spans="1:28" ht="12.75">
      <c r="A48" s="24" t="s">
        <v>76</v>
      </c>
      <c r="B48" s="24" t="s">
        <v>77</v>
      </c>
      <c r="C48" s="24" t="s">
        <v>78</v>
      </c>
      <c r="D48" s="24" t="s">
        <v>11</v>
      </c>
      <c r="E48" s="60">
        <v>374</v>
      </c>
      <c r="F48" s="60">
        <v>397</v>
      </c>
      <c r="G48" s="20">
        <f t="shared" si="5"/>
        <v>771</v>
      </c>
      <c r="H48" s="24" t="s">
        <v>76</v>
      </c>
      <c r="I48" s="106">
        <v>146</v>
      </c>
      <c r="J48" s="77">
        <f t="shared" si="1"/>
        <v>0.39037433155080214</v>
      </c>
      <c r="K48" s="106">
        <v>153</v>
      </c>
      <c r="L48" s="77">
        <f t="shared" si="2"/>
        <v>0.3853904282115869</v>
      </c>
      <c r="M48" s="53">
        <f t="shared" si="4"/>
        <v>299</v>
      </c>
      <c r="N48" s="22">
        <f t="shared" si="6"/>
        <v>0.38780804150453957</v>
      </c>
      <c r="O48" s="24"/>
      <c r="P48" s="67"/>
      <c r="Q48" s="68"/>
      <c r="R48" s="67"/>
      <c r="S48" s="68"/>
      <c r="T48" s="69"/>
      <c r="U48" s="70"/>
      <c r="V48" s="62"/>
      <c r="W48" s="67"/>
      <c r="X48" s="68"/>
      <c r="Y48" s="67"/>
      <c r="Z48" s="68"/>
      <c r="AA48" s="69"/>
      <c r="AB48" s="70"/>
    </row>
    <row r="49" spans="1:28" ht="12.75">
      <c r="A49" s="24" t="s">
        <v>79</v>
      </c>
      <c r="B49" s="24" t="s">
        <v>77</v>
      </c>
      <c r="C49" s="24" t="s">
        <v>78</v>
      </c>
      <c r="D49" s="24" t="s">
        <v>11</v>
      </c>
      <c r="E49" s="60">
        <v>358</v>
      </c>
      <c r="F49" s="60">
        <v>374</v>
      </c>
      <c r="G49" s="20">
        <f t="shared" si="5"/>
        <v>732</v>
      </c>
      <c r="H49" s="24" t="s">
        <v>79</v>
      </c>
      <c r="I49" s="106">
        <v>124</v>
      </c>
      <c r="J49" s="77">
        <f t="shared" si="1"/>
        <v>0.3463687150837989</v>
      </c>
      <c r="K49" s="106">
        <v>152</v>
      </c>
      <c r="L49" s="77">
        <f t="shared" si="2"/>
        <v>0.40641711229946526</v>
      </c>
      <c r="M49" s="53">
        <f t="shared" si="4"/>
        <v>276</v>
      </c>
      <c r="N49" s="22">
        <f t="shared" si="6"/>
        <v>0.3770491803278688</v>
      </c>
      <c r="O49" s="24"/>
      <c r="P49" s="67"/>
      <c r="Q49" s="68"/>
      <c r="R49" s="67"/>
      <c r="S49" s="68"/>
      <c r="T49" s="69"/>
      <c r="U49" s="70"/>
      <c r="V49" s="62"/>
      <c r="W49" s="67"/>
      <c r="X49" s="68"/>
      <c r="Y49" s="67"/>
      <c r="Z49" s="68"/>
      <c r="AA49" s="69"/>
      <c r="AB49" s="70"/>
    </row>
    <row r="50" spans="1:28" ht="12.75">
      <c r="A50" s="24" t="s">
        <v>80</v>
      </c>
      <c r="B50" s="24" t="s">
        <v>77</v>
      </c>
      <c r="C50" s="24" t="s">
        <v>78</v>
      </c>
      <c r="D50" s="24" t="s">
        <v>11</v>
      </c>
      <c r="E50" s="60">
        <v>329</v>
      </c>
      <c r="F50" s="60">
        <v>361</v>
      </c>
      <c r="G50" s="20">
        <f t="shared" si="5"/>
        <v>690</v>
      </c>
      <c r="H50" s="24" t="s">
        <v>80</v>
      </c>
      <c r="I50" s="106">
        <v>139</v>
      </c>
      <c r="J50" s="77">
        <f t="shared" si="1"/>
        <v>0.42249240121580545</v>
      </c>
      <c r="K50" s="106">
        <v>150</v>
      </c>
      <c r="L50" s="77">
        <f t="shared" si="2"/>
        <v>0.4155124653739612</v>
      </c>
      <c r="M50" s="53">
        <f t="shared" si="4"/>
        <v>289</v>
      </c>
      <c r="N50" s="22">
        <f t="shared" si="6"/>
        <v>0.41884057971014493</v>
      </c>
      <c r="O50" s="24"/>
      <c r="P50" s="67"/>
      <c r="Q50" s="68"/>
      <c r="R50" s="67"/>
      <c r="S50" s="68"/>
      <c r="T50" s="69"/>
      <c r="U50" s="70"/>
      <c r="V50" s="62"/>
      <c r="W50" s="67"/>
      <c r="X50" s="68"/>
      <c r="Y50" s="67"/>
      <c r="Z50" s="68"/>
      <c r="AA50" s="69"/>
      <c r="AB50" s="70"/>
    </row>
    <row r="51" spans="1:28" ht="12.75">
      <c r="A51" s="24" t="s">
        <v>81</v>
      </c>
      <c r="B51" s="24" t="s">
        <v>82</v>
      </c>
      <c r="C51" s="24" t="s">
        <v>25</v>
      </c>
      <c r="D51" s="24" t="s">
        <v>83</v>
      </c>
      <c r="E51" s="60">
        <v>307</v>
      </c>
      <c r="F51" s="60">
        <v>347</v>
      </c>
      <c r="G51" s="20">
        <f t="shared" si="5"/>
        <v>654</v>
      </c>
      <c r="H51" s="24" t="s">
        <v>81</v>
      </c>
      <c r="I51" s="106">
        <v>81</v>
      </c>
      <c r="J51" s="77">
        <f t="shared" si="1"/>
        <v>0.26384364820846906</v>
      </c>
      <c r="K51" s="106">
        <v>92</v>
      </c>
      <c r="L51" s="77">
        <f t="shared" si="2"/>
        <v>0.26512968299711814</v>
      </c>
      <c r="M51" s="53">
        <f t="shared" si="4"/>
        <v>173</v>
      </c>
      <c r="N51" s="22">
        <f t="shared" si="6"/>
        <v>0.26452599388379205</v>
      </c>
      <c r="O51" s="24"/>
      <c r="P51" s="67"/>
      <c r="Q51" s="68"/>
      <c r="R51" s="67"/>
      <c r="S51" s="68"/>
      <c r="T51" s="69"/>
      <c r="U51" s="70"/>
      <c r="V51" s="62"/>
      <c r="W51" s="67"/>
      <c r="X51" s="68"/>
      <c r="Y51" s="67"/>
      <c r="Z51" s="68"/>
      <c r="AA51" s="69"/>
      <c r="AB51" s="70"/>
    </row>
    <row r="52" spans="1:28" ht="12.75">
      <c r="A52" s="24" t="s">
        <v>84</v>
      </c>
      <c r="B52" s="24" t="s">
        <v>82</v>
      </c>
      <c r="C52" s="24" t="s">
        <v>25</v>
      </c>
      <c r="D52" s="24" t="s">
        <v>83</v>
      </c>
      <c r="E52" s="60">
        <v>348</v>
      </c>
      <c r="F52" s="60">
        <v>396</v>
      </c>
      <c r="G52" s="20">
        <f t="shared" si="5"/>
        <v>744</v>
      </c>
      <c r="H52" s="24" t="s">
        <v>84</v>
      </c>
      <c r="I52" s="106">
        <v>98</v>
      </c>
      <c r="J52" s="77">
        <f t="shared" si="1"/>
        <v>0.28160919540229884</v>
      </c>
      <c r="K52" s="106">
        <v>119</v>
      </c>
      <c r="L52" s="77">
        <f t="shared" si="2"/>
        <v>0.3005050505050505</v>
      </c>
      <c r="M52" s="53">
        <f t="shared" si="4"/>
        <v>217</v>
      </c>
      <c r="N52" s="22">
        <f t="shared" si="6"/>
        <v>0.2916666666666667</v>
      </c>
      <c r="O52" s="24"/>
      <c r="P52" s="67"/>
      <c r="Q52" s="68"/>
      <c r="R52" s="67"/>
      <c r="S52" s="68"/>
      <c r="T52" s="69"/>
      <c r="U52" s="70"/>
      <c r="V52" s="62"/>
      <c r="W52" s="67"/>
      <c r="X52" s="68"/>
      <c r="Y52" s="67"/>
      <c r="Z52" s="68"/>
      <c r="AA52" s="69"/>
      <c r="AB52" s="70"/>
    </row>
    <row r="53" spans="1:28" ht="12.75">
      <c r="A53" s="24" t="s">
        <v>85</v>
      </c>
      <c r="B53" s="24" t="s">
        <v>86</v>
      </c>
      <c r="C53" s="24" t="s">
        <v>87</v>
      </c>
      <c r="D53" s="24"/>
      <c r="E53" s="60">
        <v>404</v>
      </c>
      <c r="F53" s="60">
        <v>449</v>
      </c>
      <c r="G53" s="20">
        <f t="shared" si="5"/>
        <v>853</v>
      </c>
      <c r="H53" s="24" t="s">
        <v>85</v>
      </c>
      <c r="I53" s="106">
        <v>130</v>
      </c>
      <c r="J53" s="77">
        <f t="shared" si="1"/>
        <v>0.3217821782178218</v>
      </c>
      <c r="K53" s="106">
        <v>145</v>
      </c>
      <c r="L53" s="77">
        <f t="shared" si="2"/>
        <v>0.32293986636971045</v>
      </c>
      <c r="M53" s="53">
        <f t="shared" si="4"/>
        <v>275</v>
      </c>
      <c r="N53" s="22">
        <f t="shared" si="6"/>
        <v>0.3223915592028136</v>
      </c>
      <c r="O53" s="24"/>
      <c r="P53" s="67"/>
      <c r="Q53" s="68"/>
      <c r="R53" s="67"/>
      <c r="S53" s="68"/>
      <c r="T53" s="69"/>
      <c r="U53" s="70"/>
      <c r="V53" s="62"/>
      <c r="W53" s="67"/>
      <c r="X53" s="68"/>
      <c r="Y53" s="67"/>
      <c r="Z53" s="68"/>
      <c r="AA53" s="69"/>
      <c r="AB53" s="70"/>
    </row>
    <row r="54" spans="1:28" ht="12.75">
      <c r="A54" s="24" t="s">
        <v>88</v>
      </c>
      <c r="B54" s="24" t="s">
        <v>86</v>
      </c>
      <c r="C54" s="24" t="s">
        <v>87</v>
      </c>
      <c r="D54" s="24"/>
      <c r="E54" s="60">
        <v>383</v>
      </c>
      <c r="F54" s="60">
        <v>467</v>
      </c>
      <c r="G54" s="20">
        <f t="shared" si="5"/>
        <v>850</v>
      </c>
      <c r="H54" s="24" t="s">
        <v>88</v>
      </c>
      <c r="I54" s="106">
        <v>123</v>
      </c>
      <c r="J54" s="77">
        <f t="shared" si="1"/>
        <v>0.32114882506527415</v>
      </c>
      <c r="K54" s="106">
        <v>164</v>
      </c>
      <c r="L54" s="77">
        <f t="shared" si="2"/>
        <v>0.3511777301927195</v>
      </c>
      <c r="M54" s="53">
        <f t="shared" si="4"/>
        <v>287</v>
      </c>
      <c r="N54" s="22">
        <f t="shared" si="6"/>
        <v>0.3376470588235294</v>
      </c>
      <c r="O54" s="24"/>
      <c r="P54" s="67"/>
      <c r="Q54" s="68"/>
      <c r="R54" s="67"/>
      <c r="S54" s="68"/>
      <c r="T54" s="69"/>
      <c r="U54" s="70"/>
      <c r="V54" s="62"/>
      <c r="W54" s="67"/>
      <c r="X54" s="68"/>
      <c r="Y54" s="67"/>
      <c r="Z54" s="68"/>
      <c r="AA54" s="69"/>
      <c r="AB54" s="70"/>
    </row>
    <row r="55" spans="1:28" ht="12.75">
      <c r="A55" s="24" t="s">
        <v>89</v>
      </c>
      <c r="B55" s="24" t="s">
        <v>86</v>
      </c>
      <c r="C55" s="24" t="s">
        <v>87</v>
      </c>
      <c r="D55" s="24"/>
      <c r="E55" s="60">
        <v>490</v>
      </c>
      <c r="F55" s="60">
        <v>513</v>
      </c>
      <c r="G55" s="20">
        <f t="shared" si="5"/>
        <v>1003</v>
      </c>
      <c r="H55" s="24" t="s">
        <v>89</v>
      </c>
      <c r="I55" s="106">
        <v>173</v>
      </c>
      <c r="J55" s="77">
        <f t="shared" si="1"/>
        <v>0.35306122448979593</v>
      </c>
      <c r="K55" s="106">
        <v>187</v>
      </c>
      <c r="L55" s="77">
        <f t="shared" si="2"/>
        <v>0.3645224171539961</v>
      </c>
      <c r="M55" s="53">
        <f t="shared" si="4"/>
        <v>360</v>
      </c>
      <c r="N55" s="22">
        <f t="shared" si="6"/>
        <v>0.3589232303090728</v>
      </c>
      <c r="O55" s="24"/>
      <c r="P55" s="67"/>
      <c r="Q55" s="68"/>
      <c r="R55" s="67"/>
      <c r="S55" s="68"/>
      <c r="T55" s="69"/>
      <c r="U55" s="70"/>
      <c r="V55" s="62"/>
      <c r="W55" s="67"/>
      <c r="X55" s="68"/>
      <c r="Y55" s="67"/>
      <c r="Z55" s="68"/>
      <c r="AA55" s="69"/>
      <c r="AB55" s="70"/>
    </row>
    <row r="56" spans="1:28" ht="12.75">
      <c r="A56" s="24" t="s">
        <v>90</v>
      </c>
      <c r="B56" s="24" t="s">
        <v>86</v>
      </c>
      <c r="C56" s="24" t="s">
        <v>87</v>
      </c>
      <c r="D56" s="24"/>
      <c r="E56" s="60">
        <v>366</v>
      </c>
      <c r="F56" s="60">
        <v>452</v>
      </c>
      <c r="G56" s="20">
        <f t="shared" si="5"/>
        <v>818</v>
      </c>
      <c r="H56" s="24" t="s">
        <v>90</v>
      </c>
      <c r="I56" s="106">
        <v>129</v>
      </c>
      <c r="J56" s="77">
        <f t="shared" si="1"/>
        <v>0.3524590163934426</v>
      </c>
      <c r="K56" s="106">
        <v>136</v>
      </c>
      <c r="L56" s="77">
        <f t="shared" si="2"/>
        <v>0.3008849557522124</v>
      </c>
      <c r="M56" s="53">
        <f t="shared" si="4"/>
        <v>265</v>
      </c>
      <c r="N56" s="22">
        <f t="shared" si="6"/>
        <v>0.32396088019559904</v>
      </c>
      <c r="O56" s="24"/>
      <c r="P56" s="67"/>
      <c r="Q56" s="68"/>
      <c r="R56" s="67"/>
      <c r="S56" s="68"/>
      <c r="T56" s="69"/>
      <c r="U56" s="70"/>
      <c r="V56" s="62"/>
      <c r="W56" s="67"/>
      <c r="X56" s="68"/>
      <c r="Y56" s="67"/>
      <c r="Z56" s="68"/>
      <c r="AA56" s="69"/>
      <c r="AB56" s="70"/>
    </row>
    <row r="57" spans="1:28" ht="13.5" thickBot="1">
      <c r="A57" s="24" t="s">
        <v>91</v>
      </c>
      <c r="B57" s="24" t="s">
        <v>86</v>
      </c>
      <c r="C57" s="24" t="s">
        <v>87</v>
      </c>
      <c r="D57" s="24"/>
      <c r="E57" s="60">
        <v>490</v>
      </c>
      <c r="F57" s="60">
        <v>535</v>
      </c>
      <c r="G57" s="20">
        <f>SUM(E57:F57)</f>
        <v>1025</v>
      </c>
      <c r="H57" s="24">
        <v>49</v>
      </c>
      <c r="I57" s="106">
        <v>182</v>
      </c>
      <c r="J57" s="77">
        <f t="shared" si="1"/>
        <v>0.37142857142857144</v>
      </c>
      <c r="K57" s="106">
        <v>189</v>
      </c>
      <c r="L57" s="77">
        <f t="shared" si="2"/>
        <v>0.3532710280373832</v>
      </c>
      <c r="M57" s="53">
        <f t="shared" si="4"/>
        <v>371</v>
      </c>
      <c r="N57" s="22">
        <f t="shared" si="6"/>
        <v>0.3619512195121951</v>
      </c>
      <c r="O57" s="24"/>
      <c r="P57" s="67"/>
      <c r="Q57" s="68"/>
      <c r="R57" s="67"/>
      <c r="S57" s="68"/>
      <c r="T57" s="69"/>
      <c r="U57" s="70"/>
      <c r="V57" s="62"/>
      <c r="W57" s="67"/>
      <c r="X57" s="68"/>
      <c r="Y57" s="67"/>
      <c r="Z57" s="68"/>
      <c r="AA57" s="69"/>
      <c r="AB57" s="70"/>
    </row>
    <row r="58" spans="1:28" ht="13.5" thickBot="1">
      <c r="A58" s="24"/>
      <c r="B58" s="24"/>
      <c r="C58" s="54" t="s">
        <v>92</v>
      </c>
      <c r="D58" s="24"/>
      <c r="E58" s="61">
        <f>SUM(E9:E57)</f>
        <v>18030</v>
      </c>
      <c r="F58" s="61">
        <f>SUM(F9:F57)</f>
        <v>20634</v>
      </c>
      <c r="G58" s="21">
        <f>SUM(G9:G57)</f>
        <v>38664</v>
      </c>
      <c r="I58" s="78">
        <f>SUM(I9:I57)</f>
        <v>5847</v>
      </c>
      <c r="J58" s="79">
        <f>(I58/E58)</f>
        <v>0.3242928452579035</v>
      </c>
      <c r="K58" s="80">
        <f>SUM(K9:K57)</f>
        <v>6565</v>
      </c>
      <c r="L58" s="79">
        <f>(K58/F58)</f>
        <v>0.3181641950179316</v>
      </c>
      <c r="M58" s="53">
        <f>SUM(M9:M57)</f>
        <v>12412</v>
      </c>
      <c r="N58" s="23">
        <f t="shared" si="6"/>
        <v>0.32102213945789365</v>
      </c>
      <c r="O58" s="24"/>
      <c r="P58" s="71"/>
      <c r="Q58" s="72"/>
      <c r="R58" s="71"/>
      <c r="S58" s="72"/>
      <c r="T58" s="62"/>
      <c r="U58" s="73"/>
      <c r="V58" s="62"/>
      <c r="W58" s="71"/>
      <c r="X58" s="72"/>
      <c r="Y58" s="71"/>
      <c r="Z58" s="72"/>
      <c r="AA58" s="62"/>
      <c r="AB58" s="73"/>
    </row>
    <row r="59" spans="8:28" ht="12.75">
      <c r="H59" s="24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</row>
    <row r="60" spans="11:28" ht="12.75">
      <c r="K60" s="26" t="str">
        <f>$G$4</f>
        <v>Sezioni scrutinate</v>
      </c>
      <c r="L60" s="26"/>
      <c r="M60" s="27">
        <f>COUNTIF($M$9:$M$57,"&lt;&gt;0")</f>
        <v>49</v>
      </c>
      <c r="P60" s="63"/>
      <c r="Q60" s="63"/>
      <c r="R60" s="63"/>
      <c r="S60" s="63"/>
      <c r="T60" s="62"/>
      <c r="U60" s="63"/>
      <c r="V60" s="63"/>
      <c r="W60" s="63"/>
      <c r="X60" s="63"/>
      <c r="Y60" s="63"/>
      <c r="Z60" s="63"/>
      <c r="AA60" s="62"/>
      <c r="AB60" s="63"/>
    </row>
    <row r="61" spans="11:28" ht="12.75">
      <c r="K61" s="26" t="s">
        <v>102</v>
      </c>
      <c r="L61" s="26"/>
      <c r="M61" s="28">
        <f>$I$4</f>
        <v>49</v>
      </c>
      <c r="P61" s="63"/>
      <c r="Q61" s="63"/>
      <c r="R61" s="63"/>
      <c r="S61" s="63"/>
      <c r="T61" s="74"/>
      <c r="U61" s="63"/>
      <c r="V61" s="63"/>
      <c r="W61" s="63"/>
      <c r="X61" s="63"/>
      <c r="Y61" s="63"/>
      <c r="Z61" s="63"/>
      <c r="AA61" s="74"/>
      <c r="AB61" s="63"/>
    </row>
  </sheetData>
  <sheetProtection/>
  <mergeCells count="3">
    <mergeCell ref="I6:N6"/>
    <mergeCell ref="P6:U6"/>
    <mergeCell ref="W6:AB6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66" r:id="rId2"/>
  <headerFooter alignWithMargins="0">
    <oddHeader>&amp;LComune di Vercelli&amp;RCentro Elaborazione Dati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1"/>
  <sheetViews>
    <sheetView zoomScale="75" zoomScaleNormal="75" workbookViewId="0" topLeftCell="A9">
      <selection activeCell="I6" sqref="I6:N58"/>
    </sheetView>
  </sheetViews>
  <sheetFormatPr defaultColWidth="9.140625" defaultRowHeight="12.75"/>
  <cols>
    <col min="1" max="1" width="4.57421875" style="25" customWidth="1"/>
    <col min="2" max="2" width="36.28125" style="25" customWidth="1"/>
    <col min="3" max="3" width="24.57421875" style="25" customWidth="1"/>
    <col min="4" max="4" width="4.7109375" style="25" customWidth="1"/>
    <col min="5" max="5" width="10.421875" style="41" customWidth="1"/>
    <col min="6" max="6" width="10.28125" style="41" customWidth="1"/>
    <col min="7" max="7" width="8.8515625" style="41" customWidth="1"/>
    <col min="8" max="8" width="7.140625" style="25" customWidth="1"/>
    <col min="9" max="14" width="10.28125" style="25" customWidth="1"/>
    <col min="15" max="15" width="4.7109375" style="25" customWidth="1"/>
    <col min="16" max="21" width="10.57421875" style="25" customWidth="1"/>
    <col min="22" max="22" width="5.8515625" style="25" customWidth="1"/>
    <col min="23" max="28" width="10.28125" style="25" customWidth="1"/>
    <col min="29" max="16384" width="8.8515625" style="25" customWidth="1"/>
  </cols>
  <sheetData>
    <row r="1" ht="12.75"/>
    <row r="2" spans="5:11" ht="12.75">
      <c r="E2" s="32" t="s">
        <v>109</v>
      </c>
      <c r="F2" s="33"/>
      <c r="G2" s="33" t="s">
        <v>115</v>
      </c>
      <c r="H2" s="34" t="s">
        <v>99</v>
      </c>
      <c r="I2" s="35">
        <v>0.6458333333333334</v>
      </c>
      <c r="J2" s="35"/>
      <c r="K2" s="35"/>
    </row>
    <row r="3" spans="2:11" ht="12.75">
      <c r="B3" s="36"/>
      <c r="C3" s="37"/>
      <c r="D3" s="37"/>
      <c r="E3" s="38" t="s">
        <v>112</v>
      </c>
      <c r="F3" s="33"/>
      <c r="G3" s="39" t="s">
        <v>100</v>
      </c>
      <c r="H3" s="34"/>
      <c r="I3" s="34"/>
      <c r="J3" s="34" t="s">
        <v>101</v>
      </c>
      <c r="K3" s="34"/>
    </row>
    <row r="4" spans="2:11" ht="38.25">
      <c r="B4" s="36"/>
      <c r="C4" s="37"/>
      <c r="D4" s="37"/>
      <c r="E4" s="40" t="s">
        <v>111</v>
      </c>
      <c r="F4" s="33"/>
      <c r="G4" s="39" t="s">
        <v>106</v>
      </c>
      <c r="H4" s="34"/>
      <c r="I4" s="34">
        <v>49</v>
      </c>
      <c r="J4" s="56"/>
      <c r="K4" s="57"/>
    </row>
    <row r="5" spans="16:28" ht="13.5" thickBot="1"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3:28" ht="13.5" thickBot="1">
      <c r="C6" s="42">
        <f ca="1">NOW()</f>
        <v>38516.668505208334</v>
      </c>
      <c r="I6" s="107" t="str">
        <f>$E$2&amp;" "&amp;$E$3&amp;" del "&amp;$E$4&amp;" "&amp;$G$2&amp;" "&amp;$H$2&amp;" "&amp;TEXT(I2,"h.mm")</f>
        <v>Referendum N° 2 del 12-13 Giugno 2005 Affluenza Lunedì ore 15.30</v>
      </c>
      <c r="J6" s="108"/>
      <c r="K6" s="108"/>
      <c r="L6" s="108"/>
      <c r="M6" s="108"/>
      <c r="N6" s="109"/>
      <c r="O6" s="24"/>
      <c r="P6" s="110"/>
      <c r="Q6" s="110"/>
      <c r="R6" s="110"/>
      <c r="S6" s="110"/>
      <c r="T6" s="110"/>
      <c r="U6" s="110"/>
      <c r="V6" s="62"/>
      <c r="W6" s="110"/>
      <c r="X6" s="110"/>
      <c r="Y6" s="110"/>
      <c r="Z6" s="110"/>
      <c r="AA6" s="110"/>
      <c r="AB6" s="110"/>
    </row>
    <row r="7" spans="5:28" ht="12.75">
      <c r="E7" s="43" t="s">
        <v>0</v>
      </c>
      <c r="F7" s="44" t="s">
        <v>0</v>
      </c>
      <c r="G7" s="44" t="s">
        <v>0</v>
      </c>
      <c r="I7" s="75" t="s">
        <v>93</v>
      </c>
      <c r="J7" s="45" t="s">
        <v>94</v>
      </c>
      <c r="K7" s="45" t="s">
        <v>93</v>
      </c>
      <c r="L7" s="45" t="s">
        <v>94</v>
      </c>
      <c r="M7" s="45" t="s">
        <v>93</v>
      </c>
      <c r="N7" s="46" t="s">
        <v>94</v>
      </c>
      <c r="O7" s="24"/>
      <c r="P7" s="65"/>
      <c r="Q7" s="65"/>
      <c r="R7" s="65"/>
      <c r="S7" s="65"/>
      <c r="T7" s="64"/>
      <c r="U7" s="64"/>
      <c r="V7" s="62"/>
      <c r="W7" s="65"/>
      <c r="X7" s="65"/>
      <c r="Y7" s="65"/>
      <c r="Z7" s="65"/>
      <c r="AA7" s="64"/>
      <c r="AB7" s="64"/>
    </row>
    <row r="8" spans="1:28" ht="13.5" thickBot="1">
      <c r="A8" s="47" t="s">
        <v>1</v>
      </c>
      <c r="B8" s="47" t="s">
        <v>2</v>
      </c>
      <c r="C8" s="47" t="s">
        <v>3</v>
      </c>
      <c r="D8" s="47" t="s">
        <v>4</v>
      </c>
      <c r="E8" s="48" t="s">
        <v>5</v>
      </c>
      <c r="F8" s="49" t="s">
        <v>6</v>
      </c>
      <c r="G8" s="49" t="s">
        <v>7</v>
      </c>
      <c r="H8" s="47" t="s">
        <v>1</v>
      </c>
      <c r="I8" s="76" t="s">
        <v>5</v>
      </c>
      <c r="J8" s="50" t="s">
        <v>5</v>
      </c>
      <c r="K8" s="50" t="s">
        <v>6</v>
      </c>
      <c r="L8" s="50" t="s">
        <v>6</v>
      </c>
      <c r="M8" s="50" t="s">
        <v>7</v>
      </c>
      <c r="N8" s="51" t="s">
        <v>7</v>
      </c>
      <c r="O8" s="47"/>
      <c r="P8" s="65"/>
      <c r="Q8" s="65"/>
      <c r="R8" s="65"/>
      <c r="S8" s="65"/>
      <c r="T8" s="64"/>
      <c r="U8" s="64"/>
      <c r="V8" s="66"/>
      <c r="W8" s="65"/>
      <c r="X8" s="65"/>
      <c r="Y8" s="65"/>
      <c r="Z8" s="65"/>
      <c r="AA8" s="64"/>
      <c r="AB8" s="64"/>
    </row>
    <row r="9" spans="1:28" ht="12.75">
      <c r="A9" s="24" t="s">
        <v>8</v>
      </c>
      <c r="B9" s="24" t="s">
        <v>9</v>
      </c>
      <c r="C9" s="52" t="s">
        <v>10</v>
      </c>
      <c r="D9" s="24">
        <v>3</v>
      </c>
      <c r="E9" s="60">
        <v>371</v>
      </c>
      <c r="F9" s="60">
        <v>457</v>
      </c>
      <c r="G9" s="20">
        <f aca="true" t="shared" si="0" ref="G9:G56">SUM(E9:F9)</f>
        <v>828</v>
      </c>
      <c r="H9" s="24" t="s">
        <v>8</v>
      </c>
      <c r="I9" s="106">
        <v>132</v>
      </c>
      <c r="J9" s="77">
        <f aca="true" t="shared" si="1" ref="J9:J57">(I9/E9)</f>
        <v>0.3557951482479784</v>
      </c>
      <c r="K9" s="106">
        <v>139</v>
      </c>
      <c r="L9" s="77">
        <f aca="true" t="shared" si="2" ref="L9:L58">(K9/F9)</f>
        <v>0.3041575492341357</v>
      </c>
      <c r="M9" s="53">
        <f>SUM(I9,K9)</f>
        <v>271</v>
      </c>
      <c r="N9" s="22">
        <f aca="true" t="shared" si="3" ref="N9:N58">(M9/G9)</f>
        <v>0.3272946859903382</v>
      </c>
      <c r="O9" s="24"/>
      <c r="P9" s="67"/>
      <c r="Q9" s="68"/>
      <c r="R9" s="67"/>
      <c r="S9" s="68"/>
      <c r="T9" s="69"/>
      <c r="U9" s="70"/>
      <c r="V9" s="62"/>
      <c r="W9" s="67"/>
      <c r="X9" s="68"/>
      <c r="Y9" s="67"/>
      <c r="Z9" s="68"/>
      <c r="AA9" s="69"/>
      <c r="AB9" s="70"/>
    </row>
    <row r="10" spans="1:28" ht="12.75">
      <c r="A10" s="24" t="s">
        <v>12</v>
      </c>
      <c r="B10" s="24" t="s">
        <v>9</v>
      </c>
      <c r="C10" s="52" t="s">
        <v>10</v>
      </c>
      <c r="D10" s="24">
        <v>3</v>
      </c>
      <c r="E10" s="60">
        <v>282</v>
      </c>
      <c r="F10" s="60">
        <v>457</v>
      </c>
      <c r="G10" s="20">
        <f t="shared" si="0"/>
        <v>739</v>
      </c>
      <c r="H10" s="24" t="s">
        <v>12</v>
      </c>
      <c r="I10" s="106">
        <v>88</v>
      </c>
      <c r="J10" s="77">
        <f t="shared" si="1"/>
        <v>0.3120567375886525</v>
      </c>
      <c r="K10" s="106">
        <v>89</v>
      </c>
      <c r="L10" s="77">
        <f t="shared" si="2"/>
        <v>0.19474835886214442</v>
      </c>
      <c r="M10" s="53">
        <f>SUM(I10,K10)</f>
        <v>177</v>
      </c>
      <c r="N10" s="22">
        <f t="shared" si="3"/>
        <v>0.2395128552097429</v>
      </c>
      <c r="O10" s="24"/>
      <c r="P10" s="67"/>
      <c r="Q10" s="68"/>
      <c r="R10" s="67"/>
      <c r="S10" s="68"/>
      <c r="T10" s="69"/>
      <c r="U10" s="70"/>
      <c r="V10" s="62"/>
      <c r="W10" s="67"/>
      <c r="X10" s="68"/>
      <c r="Y10" s="67"/>
      <c r="Z10" s="68"/>
      <c r="AA10" s="69"/>
      <c r="AB10" s="70"/>
    </row>
    <row r="11" spans="1:28" ht="12.75">
      <c r="A11" s="24" t="s">
        <v>13</v>
      </c>
      <c r="B11" s="24" t="s">
        <v>14</v>
      </c>
      <c r="C11" s="24" t="s">
        <v>15</v>
      </c>
      <c r="D11" s="24" t="s">
        <v>16</v>
      </c>
      <c r="E11" s="60">
        <v>335</v>
      </c>
      <c r="F11" s="60">
        <v>389</v>
      </c>
      <c r="G11" s="20">
        <f t="shared" si="0"/>
        <v>724</v>
      </c>
      <c r="H11" s="24" t="s">
        <v>13</v>
      </c>
      <c r="I11" s="106">
        <v>70</v>
      </c>
      <c r="J11" s="77">
        <f t="shared" si="1"/>
        <v>0.208955223880597</v>
      </c>
      <c r="K11" s="106">
        <v>78</v>
      </c>
      <c r="L11" s="77">
        <f t="shared" si="2"/>
        <v>0.20051413881748073</v>
      </c>
      <c r="M11" s="53">
        <f aca="true" t="shared" si="4" ref="M11:M57">SUM(I11,K11)</f>
        <v>148</v>
      </c>
      <c r="N11" s="22">
        <f t="shared" si="3"/>
        <v>0.20441988950276244</v>
      </c>
      <c r="O11" s="24"/>
      <c r="P11" s="67"/>
      <c r="Q11" s="68"/>
      <c r="R11" s="67"/>
      <c r="S11" s="68"/>
      <c r="T11" s="69"/>
      <c r="U11" s="70"/>
      <c r="V11" s="62"/>
      <c r="W11" s="67"/>
      <c r="X11" s="68"/>
      <c r="Y11" s="67"/>
      <c r="Z11" s="68"/>
      <c r="AA11" s="69"/>
      <c r="AB11" s="70"/>
    </row>
    <row r="12" spans="1:28" ht="12.75">
      <c r="A12" s="24" t="s">
        <v>17</v>
      </c>
      <c r="B12" s="24" t="s">
        <v>18</v>
      </c>
      <c r="C12" s="24" t="s">
        <v>19</v>
      </c>
      <c r="D12" s="24">
        <v>48</v>
      </c>
      <c r="E12" s="60">
        <v>336</v>
      </c>
      <c r="F12" s="60">
        <v>440</v>
      </c>
      <c r="G12" s="20">
        <f t="shared" si="0"/>
        <v>776</v>
      </c>
      <c r="H12" s="24" t="s">
        <v>17</v>
      </c>
      <c r="I12" s="106">
        <v>122</v>
      </c>
      <c r="J12" s="77">
        <f t="shared" si="1"/>
        <v>0.3630952380952381</v>
      </c>
      <c r="K12" s="106">
        <v>124</v>
      </c>
      <c r="L12" s="77">
        <f t="shared" si="2"/>
        <v>0.2818181818181818</v>
      </c>
      <c r="M12" s="53">
        <f t="shared" si="4"/>
        <v>246</v>
      </c>
      <c r="N12" s="22">
        <f t="shared" si="3"/>
        <v>0.3170103092783505</v>
      </c>
      <c r="O12" s="24"/>
      <c r="P12" s="67"/>
      <c r="Q12" s="68"/>
      <c r="R12" s="67"/>
      <c r="S12" s="68"/>
      <c r="T12" s="69"/>
      <c r="U12" s="70"/>
      <c r="V12" s="62"/>
      <c r="W12" s="67"/>
      <c r="X12" s="68"/>
      <c r="Y12" s="67"/>
      <c r="Z12" s="68"/>
      <c r="AA12" s="69"/>
      <c r="AB12" s="70"/>
    </row>
    <row r="13" spans="1:28" ht="12.75">
      <c r="A13" s="24" t="s">
        <v>20</v>
      </c>
      <c r="B13" s="24" t="s">
        <v>18</v>
      </c>
      <c r="C13" s="24" t="s">
        <v>19</v>
      </c>
      <c r="D13" s="24">
        <v>48</v>
      </c>
      <c r="E13" s="60">
        <v>313</v>
      </c>
      <c r="F13" s="60">
        <v>356</v>
      </c>
      <c r="G13" s="20">
        <f t="shared" si="0"/>
        <v>669</v>
      </c>
      <c r="H13" s="24" t="s">
        <v>20</v>
      </c>
      <c r="I13" s="106">
        <v>99</v>
      </c>
      <c r="J13" s="77">
        <f t="shared" si="1"/>
        <v>0.31629392971246006</v>
      </c>
      <c r="K13" s="106">
        <v>118</v>
      </c>
      <c r="L13" s="77">
        <f t="shared" si="2"/>
        <v>0.33146067415730335</v>
      </c>
      <c r="M13" s="53">
        <f t="shared" si="4"/>
        <v>217</v>
      </c>
      <c r="N13" s="22">
        <f t="shared" si="3"/>
        <v>0.3243647234678625</v>
      </c>
      <c r="O13" s="24"/>
      <c r="P13" s="67"/>
      <c r="Q13" s="68"/>
      <c r="R13" s="67"/>
      <c r="S13" s="68"/>
      <c r="T13" s="69"/>
      <c r="U13" s="70"/>
      <c r="V13" s="62"/>
      <c r="W13" s="67"/>
      <c r="X13" s="68"/>
      <c r="Y13" s="67"/>
      <c r="Z13" s="68"/>
      <c r="AA13" s="69"/>
      <c r="AB13" s="70"/>
    </row>
    <row r="14" spans="1:28" ht="12.75">
      <c r="A14" s="24" t="s">
        <v>21</v>
      </c>
      <c r="B14" s="24" t="s">
        <v>18</v>
      </c>
      <c r="C14" s="24" t="s">
        <v>19</v>
      </c>
      <c r="D14" s="24">
        <v>48</v>
      </c>
      <c r="E14" s="60">
        <v>398</v>
      </c>
      <c r="F14" s="60">
        <v>423</v>
      </c>
      <c r="G14" s="20">
        <f t="shared" si="0"/>
        <v>821</v>
      </c>
      <c r="H14" s="24" t="s">
        <v>21</v>
      </c>
      <c r="I14" s="106">
        <v>110</v>
      </c>
      <c r="J14" s="77">
        <f t="shared" si="1"/>
        <v>0.27638190954773867</v>
      </c>
      <c r="K14" s="106">
        <v>122</v>
      </c>
      <c r="L14" s="77">
        <f t="shared" si="2"/>
        <v>0.28841607565011823</v>
      </c>
      <c r="M14" s="53">
        <f t="shared" si="4"/>
        <v>232</v>
      </c>
      <c r="N14" s="22">
        <f t="shared" si="3"/>
        <v>0.28258221680876977</v>
      </c>
      <c r="O14" s="24"/>
      <c r="P14" s="67"/>
      <c r="Q14" s="68"/>
      <c r="R14" s="67"/>
      <c r="S14" s="68"/>
      <c r="T14" s="69"/>
      <c r="U14" s="70"/>
      <c r="V14" s="62"/>
      <c r="W14" s="67"/>
      <c r="X14" s="68"/>
      <c r="Y14" s="67"/>
      <c r="Z14" s="68"/>
      <c r="AA14" s="69"/>
      <c r="AB14" s="70"/>
    </row>
    <row r="15" spans="1:28" ht="12.75">
      <c r="A15" s="24" t="s">
        <v>22</v>
      </c>
      <c r="B15" s="24" t="s">
        <v>18</v>
      </c>
      <c r="C15" s="24" t="s">
        <v>19</v>
      </c>
      <c r="D15" s="24">
        <v>48</v>
      </c>
      <c r="E15" s="60">
        <v>357</v>
      </c>
      <c r="F15" s="60">
        <v>410</v>
      </c>
      <c r="G15" s="20">
        <f t="shared" si="0"/>
        <v>767</v>
      </c>
      <c r="H15" s="24" t="s">
        <v>22</v>
      </c>
      <c r="I15" s="106">
        <v>128</v>
      </c>
      <c r="J15" s="77">
        <f t="shared" si="1"/>
        <v>0.3585434173669468</v>
      </c>
      <c r="K15" s="106">
        <v>127</v>
      </c>
      <c r="L15" s="77">
        <f t="shared" si="2"/>
        <v>0.3097560975609756</v>
      </c>
      <c r="M15" s="53">
        <f t="shared" si="4"/>
        <v>255</v>
      </c>
      <c r="N15" s="22">
        <f t="shared" si="3"/>
        <v>0.3324641460234681</v>
      </c>
      <c r="O15" s="24"/>
      <c r="P15" s="67"/>
      <c r="Q15" s="68"/>
      <c r="R15" s="67"/>
      <c r="S15" s="68"/>
      <c r="T15" s="69"/>
      <c r="U15" s="70"/>
      <c r="V15" s="62"/>
      <c r="W15" s="67"/>
      <c r="X15" s="68"/>
      <c r="Y15" s="67"/>
      <c r="Z15" s="68"/>
      <c r="AA15" s="69"/>
      <c r="AB15" s="70"/>
    </row>
    <row r="16" spans="1:28" ht="12.75">
      <c r="A16" s="24" t="s">
        <v>23</v>
      </c>
      <c r="B16" s="24" t="s">
        <v>24</v>
      </c>
      <c r="C16" s="24" t="s">
        <v>25</v>
      </c>
      <c r="D16" s="24">
        <v>4</v>
      </c>
      <c r="E16" s="60">
        <v>345</v>
      </c>
      <c r="F16" s="60">
        <v>379</v>
      </c>
      <c r="G16" s="20">
        <f t="shared" si="0"/>
        <v>724</v>
      </c>
      <c r="H16" s="24" t="s">
        <v>23</v>
      </c>
      <c r="I16" s="106">
        <v>105</v>
      </c>
      <c r="J16" s="77">
        <f t="shared" si="1"/>
        <v>0.30434782608695654</v>
      </c>
      <c r="K16" s="106">
        <v>126</v>
      </c>
      <c r="L16" s="77">
        <f t="shared" si="2"/>
        <v>0.3324538258575198</v>
      </c>
      <c r="M16" s="53">
        <f t="shared" si="4"/>
        <v>231</v>
      </c>
      <c r="N16" s="22">
        <f t="shared" si="3"/>
        <v>0.319060773480663</v>
      </c>
      <c r="O16" s="24"/>
      <c r="P16" s="67"/>
      <c r="Q16" s="68"/>
      <c r="R16" s="67"/>
      <c r="S16" s="68"/>
      <c r="T16" s="69"/>
      <c r="U16" s="70"/>
      <c r="V16" s="62"/>
      <c r="W16" s="67"/>
      <c r="X16" s="68"/>
      <c r="Y16" s="67"/>
      <c r="Z16" s="68"/>
      <c r="AA16" s="69"/>
      <c r="AB16" s="70"/>
    </row>
    <row r="17" spans="1:28" ht="12.75">
      <c r="A17" s="24" t="s">
        <v>26</v>
      </c>
      <c r="B17" s="24" t="s">
        <v>27</v>
      </c>
      <c r="C17" s="24" t="s">
        <v>28</v>
      </c>
      <c r="D17" s="24" t="s">
        <v>29</v>
      </c>
      <c r="E17" s="60">
        <v>453</v>
      </c>
      <c r="F17" s="60">
        <v>520</v>
      </c>
      <c r="G17" s="20">
        <f t="shared" si="0"/>
        <v>973</v>
      </c>
      <c r="H17" s="24" t="s">
        <v>26</v>
      </c>
      <c r="I17" s="106">
        <v>126</v>
      </c>
      <c r="J17" s="77">
        <f t="shared" si="1"/>
        <v>0.2781456953642384</v>
      </c>
      <c r="K17" s="106">
        <v>150</v>
      </c>
      <c r="L17" s="77">
        <f t="shared" si="2"/>
        <v>0.28846153846153844</v>
      </c>
      <c r="M17" s="53">
        <f t="shared" si="4"/>
        <v>276</v>
      </c>
      <c r="N17" s="22">
        <f t="shared" si="3"/>
        <v>0.28365878725590954</v>
      </c>
      <c r="O17" s="24"/>
      <c r="P17" s="67"/>
      <c r="Q17" s="68"/>
      <c r="R17" s="67"/>
      <c r="S17" s="68"/>
      <c r="T17" s="69"/>
      <c r="U17" s="70"/>
      <c r="V17" s="62"/>
      <c r="W17" s="67"/>
      <c r="X17" s="68"/>
      <c r="Y17" s="67"/>
      <c r="Z17" s="68"/>
      <c r="AA17" s="69"/>
      <c r="AB17" s="70"/>
    </row>
    <row r="18" spans="1:28" ht="12.75">
      <c r="A18" s="24" t="s">
        <v>30</v>
      </c>
      <c r="B18" s="24" t="s">
        <v>31</v>
      </c>
      <c r="C18" s="24" t="s">
        <v>32</v>
      </c>
      <c r="D18" s="24">
        <v>17</v>
      </c>
      <c r="E18" s="60">
        <v>413</v>
      </c>
      <c r="F18" s="60">
        <v>481</v>
      </c>
      <c r="G18" s="20">
        <f t="shared" si="0"/>
        <v>894</v>
      </c>
      <c r="H18" s="24" t="s">
        <v>30</v>
      </c>
      <c r="I18" s="106">
        <v>135</v>
      </c>
      <c r="J18" s="77">
        <f t="shared" si="1"/>
        <v>0.3268765133171913</v>
      </c>
      <c r="K18" s="106">
        <v>155</v>
      </c>
      <c r="L18" s="77">
        <f t="shared" si="2"/>
        <v>0.32224532224532226</v>
      </c>
      <c r="M18" s="53">
        <f t="shared" si="4"/>
        <v>290</v>
      </c>
      <c r="N18" s="22">
        <f t="shared" si="3"/>
        <v>0.3243847874720358</v>
      </c>
      <c r="O18" s="24"/>
      <c r="P18" s="67"/>
      <c r="Q18" s="68"/>
      <c r="R18" s="67"/>
      <c r="S18" s="68"/>
      <c r="T18" s="69"/>
      <c r="U18" s="70"/>
      <c r="V18" s="62"/>
      <c r="W18" s="67"/>
      <c r="X18" s="68"/>
      <c r="Y18" s="67"/>
      <c r="Z18" s="68"/>
      <c r="AA18" s="69"/>
      <c r="AB18" s="70"/>
    </row>
    <row r="19" spans="1:28" ht="12.75">
      <c r="A19" s="24" t="s">
        <v>33</v>
      </c>
      <c r="B19" s="24" t="s">
        <v>31</v>
      </c>
      <c r="C19" s="24" t="s">
        <v>32</v>
      </c>
      <c r="D19" s="24">
        <v>17</v>
      </c>
      <c r="E19" s="60">
        <v>387</v>
      </c>
      <c r="F19" s="60">
        <v>460</v>
      </c>
      <c r="G19" s="20">
        <f t="shared" si="0"/>
        <v>847</v>
      </c>
      <c r="H19" s="24" t="s">
        <v>33</v>
      </c>
      <c r="I19" s="106">
        <v>125</v>
      </c>
      <c r="J19" s="77">
        <f t="shared" si="1"/>
        <v>0.32299741602067183</v>
      </c>
      <c r="K19" s="106">
        <v>152</v>
      </c>
      <c r="L19" s="77">
        <f t="shared" si="2"/>
        <v>0.33043478260869563</v>
      </c>
      <c r="M19" s="53">
        <f t="shared" si="4"/>
        <v>277</v>
      </c>
      <c r="N19" s="22">
        <f t="shared" si="3"/>
        <v>0.3270365997638725</v>
      </c>
      <c r="O19" s="24"/>
      <c r="P19" s="67"/>
      <c r="Q19" s="68"/>
      <c r="R19" s="67"/>
      <c r="S19" s="68"/>
      <c r="T19" s="69"/>
      <c r="U19" s="70"/>
      <c r="V19" s="62"/>
      <c r="W19" s="67"/>
      <c r="X19" s="68"/>
      <c r="Y19" s="67"/>
      <c r="Z19" s="68"/>
      <c r="AA19" s="69"/>
      <c r="AB19" s="70"/>
    </row>
    <row r="20" spans="1:28" ht="12.75">
      <c r="A20" s="24" t="s">
        <v>34</v>
      </c>
      <c r="B20" s="24" t="s">
        <v>31</v>
      </c>
      <c r="C20" s="24" t="s">
        <v>32</v>
      </c>
      <c r="D20" s="24">
        <v>17</v>
      </c>
      <c r="E20" s="60">
        <v>405</v>
      </c>
      <c r="F20" s="60">
        <v>481</v>
      </c>
      <c r="G20" s="20">
        <f t="shared" si="0"/>
        <v>886</v>
      </c>
      <c r="H20" s="24" t="s">
        <v>34</v>
      </c>
      <c r="I20" s="106">
        <v>116</v>
      </c>
      <c r="J20" s="77">
        <f t="shared" si="1"/>
        <v>0.28641975308641976</v>
      </c>
      <c r="K20" s="106">
        <v>129</v>
      </c>
      <c r="L20" s="77">
        <f t="shared" si="2"/>
        <v>0.2681912681912682</v>
      </c>
      <c r="M20" s="53">
        <f t="shared" si="4"/>
        <v>245</v>
      </c>
      <c r="N20" s="22">
        <f t="shared" si="3"/>
        <v>0.2765237020316027</v>
      </c>
      <c r="O20" s="24"/>
      <c r="P20" s="67"/>
      <c r="Q20" s="68"/>
      <c r="R20" s="67"/>
      <c r="S20" s="68"/>
      <c r="T20" s="69"/>
      <c r="U20" s="70"/>
      <c r="V20" s="62"/>
      <c r="W20" s="67"/>
      <c r="X20" s="68"/>
      <c r="Y20" s="67"/>
      <c r="Z20" s="68"/>
      <c r="AA20" s="69"/>
      <c r="AB20" s="70"/>
    </row>
    <row r="21" spans="1:28" ht="12.75">
      <c r="A21" s="24" t="s">
        <v>35</v>
      </c>
      <c r="B21" s="24" t="s">
        <v>36</v>
      </c>
      <c r="C21" s="24" t="s">
        <v>37</v>
      </c>
      <c r="D21" s="24">
        <v>6</v>
      </c>
      <c r="E21" s="60">
        <v>322</v>
      </c>
      <c r="F21" s="60">
        <v>456</v>
      </c>
      <c r="G21" s="20">
        <f t="shared" si="0"/>
        <v>778</v>
      </c>
      <c r="H21" s="24" t="s">
        <v>35</v>
      </c>
      <c r="I21" s="106">
        <v>99</v>
      </c>
      <c r="J21" s="77">
        <f t="shared" si="1"/>
        <v>0.30745341614906835</v>
      </c>
      <c r="K21" s="106">
        <v>138</v>
      </c>
      <c r="L21" s="77">
        <f t="shared" si="2"/>
        <v>0.3026315789473684</v>
      </c>
      <c r="M21" s="53">
        <f t="shared" si="4"/>
        <v>237</v>
      </c>
      <c r="N21" s="22">
        <f t="shared" si="3"/>
        <v>0.3046272493573265</v>
      </c>
      <c r="O21" s="24"/>
      <c r="P21" s="67"/>
      <c r="Q21" s="68"/>
      <c r="R21" s="67"/>
      <c r="S21" s="68"/>
      <c r="T21" s="69"/>
      <c r="U21" s="70"/>
      <c r="V21" s="62"/>
      <c r="W21" s="67"/>
      <c r="X21" s="68"/>
      <c r="Y21" s="67"/>
      <c r="Z21" s="68"/>
      <c r="AA21" s="69"/>
      <c r="AB21" s="70"/>
    </row>
    <row r="22" spans="1:28" ht="12.75">
      <c r="A22" s="24" t="s">
        <v>38</v>
      </c>
      <c r="B22" s="24" t="s">
        <v>36</v>
      </c>
      <c r="C22" s="24" t="s">
        <v>37</v>
      </c>
      <c r="D22" s="24" t="s">
        <v>39</v>
      </c>
      <c r="E22" s="60">
        <v>379</v>
      </c>
      <c r="F22" s="60">
        <v>469</v>
      </c>
      <c r="G22" s="20">
        <f t="shared" si="0"/>
        <v>848</v>
      </c>
      <c r="H22" s="24" t="s">
        <v>38</v>
      </c>
      <c r="I22" s="106">
        <v>119</v>
      </c>
      <c r="J22" s="77">
        <f t="shared" si="1"/>
        <v>0.31398416886543534</v>
      </c>
      <c r="K22" s="106">
        <v>160</v>
      </c>
      <c r="L22" s="77">
        <f t="shared" si="2"/>
        <v>0.3411513859275053</v>
      </c>
      <c r="M22" s="53">
        <f t="shared" si="4"/>
        <v>279</v>
      </c>
      <c r="N22" s="22">
        <f t="shared" si="3"/>
        <v>0.3290094339622642</v>
      </c>
      <c r="O22" s="24"/>
      <c r="P22" s="67"/>
      <c r="Q22" s="68"/>
      <c r="R22" s="67"/>
      <c r="S22" s="68"/>
      <c r="T22" s="69"/>
      <c r="U22" s="70"/>
      <c r="V22" s="62"/>
      <c r="W22" s="67"/>
      <c r="X22" s="68"/>
      <c r="Y22" s="67"/>
      <c r="Z22" s="68"/>
      <c r="AA22" s="69"/>
      <c r="AB22" s="70"/>
    </row>
    <row r="23" spans="1:28" ht="12.75">
      <c r="A23" s="24" t="s">
        <v>16</v>
      </c>
      <c r="B23" s="24" t="s">
        <v>36</v>
      </c>
      <c r="C23" s="24" t="s">
        <v>37</v>
      </c>
      <c r="D23" s="24" t="s">
        <v>39</v>
      </c>
      <c r="E23" s="60">
        <v>337</v>
      </c>
      <c r="F23" s="60">
        <v>412</v>
      </c>
      <c r="G23" s="20">
        <f t="shared" si="0"/>
        <v>749</v>
      </c>
      <c r="H23" s="24" t="s">
        <v>16</v>
      </c>
      <c r="I23" s="106">
        <v>116</v>
      </c>
      <c r="J23" s="77">
        <f t="shared" si="1"/>
        <v>0.34421364985163205</v>
      </c>
      <c r="K23" s="106">
        <v>129</v>
      </c>
      <c r="L23" s="77">
        <f t="shared" si="2"/>
        <v>0.3131067961165049</v>
      </c>
      <c r="M23" s="53">
        <f t="shared" si="4"/>
        <v>245</v>
      </c>
      <c r="N23" s="22">
        <f t="shared" si="3"/>
        <v>0.32710280373831774</v>
      </c>
      <c r="O23" s="24"/>
      <c r="P23" s="67"/>
      <c r="Q23" s="68"/>
      <c r="R23" s="67"/>
      <c r="S23" s="68"/>
      <c r="T23" s="69"/>
      <c r="U23" s="70"/>
      <c r="V23" s="62"/>
      <c r="W23" s="67"/>
      <c r="X23" s="68"/>
      <c r="Y23" s="67"/>
      <c r="Z23" s="68"/>
      <c r="AA23" s="69"/>
      <c r="AB23" s="70"/>
    </row>
    <row r="24" spans="1:28" ht="12.75">
      <c r="A24" s="24" t="s">
        <v>40</v>
      </c>
      <c r="B24" s="24" t="s">
        <v>36</v>
      </c>
      <c r="C24" s="24" t="s">
        <v>37</v>
      </c>
      <c r="D24" s="24">
        <v>5</v>
      </c>
      <c r="E24" s="60">
        <v>352</v>
      </c>
      <c r="F24" s="60">
        <v>435</v>
      </c>
      <c r="G24" s="20">
        <f t="shared" si="0"/>
        <v>787</v>
      </c>
      <c r="H24" s="24" t="s">
        <v>40</v>
      </c>
      <c r="I24" s="106">
        <v>125</v>
      </c>
      <c r="J24" s="77">
        <f t="shared" si="1"/>
        <v>0.35511363636363635</v>
      </c>
      <c r="K24" s="106">
        <v>136</v>
      </c>
      <c r="L24" s="77">
        <f t="shared" si="2"/>
        <v>0.31264367816091954</v>
      </c>
      <c r="M24" s="53">
        <f t="shared" si="4"/>
        <v>261</v>
      </c>
      <c r="N24" s="22">
        <f t="shared" si="3"/>
        <v>0.33163913595933925</v>
      </c>
      <c r="O24" s="24"/>
      <c r="P24" s="67"/>
      <c r="Q24" s="68"/>
      <c r="R24" s="67"/>
      <c r="S24" s="68"/>
      <c r="T24" s="69"/>
      <c r="U24" s="70"/>
      <c r="V24" s="62"/>
      <c r="W24" s="67"/>
      <c r="X24" s="68"/>
      <c r="Y24" s="67"/>
      <c r="Z24" s="68"/>
      <c r="AA24" s="69"/>
      <c r="AB24" s="70"/>
    </row>
    <row r="25" spans="1:28" ht="12.75">
      <c r="A25" s="24" t="s">
        <v>41</v>
      </c>
      <c r="B25" s="24" t="s">
        <v>36</v>
      </c>
      <c r="C25" s="24" t="s">
        <v>37</v>
      </c>
      <c r="D25" s="24">
        <v>5</v>
      </c>
      <c r="E25" s="60">
        <v>329</v>
      </c>
      <c r="F25" s="60">
        <v>394</v>
      </c>
      <c r="G25" s="20">
        <f t="shared" si="0"/>
        <v>723</v>
      </c>
      <c r="H25" s="24" t="s">
        <v>41</v>
      </c>
      <c r="I25" s="106">
        <v>114</v>
      </c>
      <c r="J25" s="77">
        <f t="shared" si="1"/>
        <v>0.3465045592705167</v>
      </c>
      <c r="K25" s="106">
        <v>135</v>
      </c>
      <c r="L25" s="77">
        <f t="shared" si="2"/>
        <v>0.3426395939086294</v>
      </c>
      <c r="M25" s="53">
        <f t="shared" si="4"/>
        <v>249</v>
      </c>
      <c r="N25" s="22">
        <f t="shared" si="3"/>
        <v>0.34439834024896265</v>
      </c>
      <c r="O25" s="24"/>
      <c r="P25" s="67"/>
      <c r="Q25" s="68"/>
      <c r="R25" s="67"/>
      <c r="S25" s="68"/>
      <c r="T25" s="69"/>
      <c r="U25" s="70"/>
      <c r="V25" s="62"/>
      <c r="W25" s="67"/>
      <c r="X25" s="68"/>
      <c r="Y25" s="67"/>
      <c r="Z25" s="68"/>
      <c r="AA25" s="69"/>
      <c r="AB25" s="70"/>
    </row>
    <row r="26" spans="1:28" ht="12.75">
      <c r="A26" s="24" t="s">
        <v>42</v>
      </c>
      <c r="B26" s="24" t="s">
        <v>103</v>
      </c>
      <c r="C26" s="24" t="s">
        <v>43</v>
      </c>
      <c r="D26" s="24">
        <v>33</v>
      </c>
      <c r="E26" s="60">
        <v>366</v>
      </c>
      <c r="F26" s="60">
        <v>406</v>
      </c>
      <c r="G26" s="20">
        <f t="shared" si="0"/>
        <v>772</v>
      </c>
      <c r="H26" s="24" t="s">
        <v>42</v>
      </c>
      <c r="I26" s="106">
        <v>131</v>
      </c>
      <c r="J26" s="77">
        <f t="shared" si="1"/>
        <v>0.35792349726775957</v>
      </c>
      <c r="K26" s="106">
        <v>154</v>
      </c>
      <c r="L26" s="77">
        <f t="shared" si="2"/>
        <v>0.3793103448275862</v>
      </c>
      <c r="M26" s="53">
        <f t="shared" si="4"/>
        <v>285</v>
      </c>
      <c r="N26" s="22">
        <f t="shared" si="3"/>
        <v>0.36917098445595853</v>
      </c>
      <c r="O26" s="24"/>
      <c r="P26" s="67"/>
      <c r="Q26" s="68"/>
      <c r="R26" s="67"/>
      <c r="S26" s="68"/>
      <c r="T26" s="69"/>
      <c r="U26" s="70"/>
      <c r="V26" s="62"/>
      <c r="W26" s="67"/>
      <c r="X26" s="68"/>
      <c r="Y26" s="67"/>
      <c r="Z26" s="68"/>
      <c r="AA26" s="69"/>
      <c r="AB26" s="70"/>
    </row>
    <row r="27" spans="1:28" ht="12.75">
      <c r="A27" s="24" t="s">
        <v>44</v>
      </c>
      <c r="B27" s="24" t="s">
        <v>103</v>
      </c>
      <c r="C27" s="24" t="s">
        <v>43</v>
      </c>
      <c r="D27" s="24">
        <v>33</v>
      </c>
      <c r="E27" s="60">
        <v>361</v>
      </c>
      <c r="F27" s="60">
        <v>419</v>
      </c>
      <c r="G27" s="20">
        <f t="shared" si="0"/>
        <v>780</v>
      </c>
      <c r="H27" s="24" t="s">
        <v>44</v>
      </c>
      <c r="I27" s="106">
        <v>116</v>
      </c>
      <c r="J27" s="77">
        <f t="shared" si="1"/>
        <v>0.32132963988919666</v>
      </c>
      <c r="K27" s="106">
        <v>128</v>
      </c>
      <c r="L27" s="77">
        <f t="shared" si="2"/>
        <v>0.3054892601431981</v>
      </c>
      <c r="M27" s="53">
        <f t="shared" si="4"/>
        <v>244</v>
      </c>
      <c r="N27" s="22">
        <f t="shared" si="3"/>
        <v>0.3128205128205128</v>
      </c>
      <c r="O27" s="24"/>
      <c r="P27" s="67"/>
      <c r="Q27" s="68"/>
      <c r="R27" s="67"/>
      <c r="S27" s="68"/>
      <c r="T27" s="69"/>
      <c r="U27" s="70"/>
      <c r="V27" s="62"/>
      <c r="W27" s="67"/>
      <c r="X27" s="68"/>
      <c r="Y27" s="67"/>
      <c r="Z27" s="68"/>
      <c r="AA27" s="69"/>
      <c r="AB27" s="70"/>
    </row>
    <row r="28" spans="1:28" ht="12.75">
      <c r="A28" s="24" t="s">
        <v>45</v>
      </c>
      <c r="B28" s="24" t="s">
        <v>46</v>
      </c>
      <c r="C28" s="24" t="s">
        <v>47</v>
      </c>
      <c r="D28" s="24"/>
      <c r="E28" s="60">
        <v>416</v>
      </c>
      <c r="F28" s="60">
        <v>459</v>
      </c>
      <c r="G28" s="20">
        <f t="shared" si="0"/>
        <v>875</v>
      </c>
      <c r="H28" s="24" t="s">
        <v>45</v>
      </c>
      <c r="I28" s="106">
        <v>127</v>
      </c>
      <c r="J28" s="77">
        <f t="shared" si="1"/>
        <v>0.30528846153846156</v>
      </c>
      <c r="K28" s="106">
        <v>156</v>
      </c>
      <c r="L28" s="77">
        <f t="shared" si="2"/>
        <v>0.33986928104575165</v>
      </c>
      <c r="M28" s="53">
        <f t="shared" si="4"/>
        <v>283</v>
      </c>
      <c r="N28" s="22">
        <f t="shared" si="3"/>
        <v>0.32342857142857145</v>
      </c>
      <c r="O28" s="24"/>
      <c r="P28" s="67"/>
      <c r="Q28" s="68"/>
      <c r="R28" s="67"/>
      <c r="S28" s="68"/>
      <c r="T28" s="69"/>
      <c r="U28" s="70"/>
      <c r="V28" s="62"/>
      <c r="W28" s="67"/>
      <c r="X28" s="68"/>
      <c r="Y28" s="67"/>
      <c r="Z28" s="68"/>
      <c r="AA28" s="69"/>
      <c r="AB28" s="70"/>
    </row>
    <row r="29" spans="1:28" ht="12.75">
      <c r="A29" s="24" t="s">
        <v>48</v>
      </c>
      <c r="B29" s="24" t="s">
        <v>46</v>
      </c>
      <c r="C29" s="24" t="s">
        <v>47</v>
      </c>
      <c r="D29" s="24"/>
      <c r="E29" s="60">
        <v>423</v>
      </c>
      <c r="F29" s="60">
        <v>480</v>
      </c>
      <c r="G29" s="20">
        <f t="shared" si="0"/>
        <v>903</v>
      </c>
      <c r="H29" s="24" t="s">
        <v>48</v>
      </c>
      <c r="I29" s="106">
        <v>143</v>
      </c>
      <c r="J29" s="77">
        <f t="shared" si="1"/>
        <v>0.3380614657210402</v>
      </c>
      <c r="K29" s="106">
        <v>164</v>
      </c>
      <c r="L29" s="77">
        <f t="shared" si="2"/>
        <v>0.3416666666666667</v>
      </c>
      <c r="M29" s="53">
        <f t="shared" si="4"/>
        <v>307</v>
      </c>
      <c r="N29" s="22">
        <f t="shared" si="3"/>
        <v>0.3399778516057586</v>
      </c>
      <c r="O29" s="24"/>
      <c r="P29" s="67"/>
      <c r="Q29" s="68"/>
      <c r="R29" s="67"/>
      <c r="S29" s="68"/>
      <c r="T29" s="69"/>
      <c r="U29" s="70"/>
      <c r="V29" s="62"/>
      <c r="W29" s="67"/>
      <c r="X29" s="68"/>
      <c r="Y29" s="67"/>
      <c r="Z29" s="68"/>
      <c r="AA29" s="69"/>
      <c r="AB29" s="70"/>
    </row>
    <row r="30" spans="1:28" ht="12.75">
      <c r="A30" s="24" t="s">
        <v>49</v>
      </c>
      <c r="B30" s="24" t="s">
        <v>46</v>
      </c>
      <c r="C30" s="24" t="s">
        <v>47</v>
      </c>
      <c r="D30" s="24"/>
      <c r="E30" s="60">
        <v>337</v>
      </c>
      <c r="F30" s="60">
        <v>364</v>
      </c>
      <c r="G30" s="20">
        <f t="shared" si="0"/>
        <v>701</v>
      </c>
      <c r="H30" s="24" t="s">
        <v>49</v>
      </c>
      <c r="I30" s="106">
        <v>111</v>
      </c>
      <c r="J30" s="77">
        <f t="shared" si="1"/>
        <v>0.3293768545994065</v>
      </c>
      <c r="K30" s="106">
        <v>111</v>
      </c>
      <c r="L30" s="77">
        <f t="shared" si="2"/>
        <v>0.30494505494505497</v>
      </c>
      <c r="M30" s="53">
        <f t="shared" si="4"/>
        <v>222</v>
      </c>
      <c r="N30" s="22">
        <f t="shared" si="3"/>
        <v>0.3166904422253923</v>
      </c>
      <c r="O30" s="24"/>
      <c r="P30" s="67"/>
      <c r="Q30" s="68"/>
      <c r="R30" s="67"/>
      <c r="S30" s="68"/>
      <c r="T30" s="69"/>
      <c r="U30" s="70"/>
      <c r="V30" s="62"/>
      <c r="W30" s="67"/>
      <c r="X30" s="68"/>
      <c r="Y30" s="67"/>
      <c r="Z30" s="68"/>
      <c r="AA30" s="69"/>
      <c r="AB30" s="70"/>
    </row>
    <row r="31" spans="1:28" ht="12.75">
      <c r="A31" s="24" t="s">
        <v>50</v>
      </c>
      <c r="B31" s="24" t="s">
        <v>46</v>
      </c>
      <c r="C31" s="24" t="s">
        <v>47</v>
      </c>
      <c r="D31" s="24"/>
      <c r="E31" s="60">
        <v>335</v>
      </c>
      <c r="F31" s="60">
        <v>379</v>
      </c>
      <c r="G31" s="20">
        <f t="shared" si="0"/>
        <v>714</v>
      </c>
      <c r="H31" s="24" t="s">
        <v>50</v>
      </c>
      <c r="I31" s="106">
        <v>137</v>
      </c>
      <c r="J31" s="77">
        <f t="shared" si="1"/>
        <v>0.408955223880597</v>
      </c>
      <c r="K31" s="106">
        <v>133</v>
      </c>
      <c r="L31" s="77">
        <f t="shared" si="2"/>
        <v>0.35092348284960423</v>
      </c>
      <c r="M31" s="53">
        <f t="shared" si="4"/>
        <v>270</v>
      </c>
      <c r="N31" s="22">
        <f t="shared" si="3"/>
        <v>0.37815126050420167</v>
      </c>
      <c r="O31" s="24"/>
      <c r="P31" s="67"/>
      <c r="Q31" s="68"/>
      <c r="R31" s="67"/>
      <c r="S31" s="68"/>
      <c r="T31" s="69"/>
      <c r="U31" s="70"/>
      <c r="V31" s="62"/>
      <c r="W31" s="67"/>
      <c r="X31" s="68"/>
      <c r="Y31" s="67"/>
      <c r="Z31" s="68"/>
      <c r="AA31" s="69"/>
      <c r="AB31" s="70"/>
    </row>
    <row r="32" spans="1:28" ht="12.75">
      <c r="A32" s="24" t="s">
        <v>51</v>
      </c>
      <c r="B32" s="24" t="s">
        <v>52</v>
      </c>
      <c r="C32" s="24" t="s">
        <v>53</v>
      </c>
      <c r="D32" s="24"/>
      <c r="E32" s="60">
        <v>446</v>
      </c>
      <c r="F32" s="60">
        <v>521</v>
      </c>
      <c r="G32" s="20">
        <f t="shared" si="0"/>
        <v>967</v>
      </c>
      <c r="H32" s="24" t="s">
        <v>51</v>
      </c>
      <c r="I32" s="106">
        <v>156</v>
      </c>
      <c r="J32" s="77">
        <f t="shared" si="1"/>
        <v>0.34977578475336324</v>
      </c>
      <c r="K32" s="106">
        <v>179</v>
      </c>
      <c r="L32" s="77">
        <f t="shared" si="2"/>
        <v>0.3435700575815739</v>
      </c>
      <c r="M32" s="53">
        <f t="shared" si="4"/>
        <v>335</v>
      </c>
      <c r="N32" s="22">
        <f t="shared" si="3"/>
        <v>0.34643226473629785</v>
      </c>
      <c r="O32" s="24"/>
      <c r="P32" s="67"/>
      <c r="Q32" s="68"/>
      <c r="R32" s="67"/>
      <c r="S32" s="68"/>
      <c r="T32" s="69"/>
      <c r="U32" s="70"/>
      <c r="V32" s="62"/>
      <c r="W32" s="67"/>
      <c r="X32" s="68"/>
      <c r="Y32" s="67"/>
      <c r="Z32" s="68"/>
      <c r="AA32" s="69"/>
      <c r="AB32" s="70"/>
    </row>
    <row r="33" spans="1:28" ht="12.75">
      <c r="A33" s="24" t="s">
        <v>54</v>
      </c>
      <c r="B33" s="24" t="s">
        <v>52</v>
      </c>
      <c r="C33" s="24" t="s">
        <v>53</v>
      </c>
      <c r="D33" s="24"/>
      <c r="E33" s="60">
        <v>448</v>
      </c>
      <c r="F33" s="60">
        <v>526</v>
      </c>
      <c r="G33" s="20">
        <f t="shared" si="0"/>
        <v>974</v>
      </c>
      <c r="H33" s="24" t="s">
        <v>54</v>
      </c>
      <c r="I33" s="106">
        <v>128</v>
      </c>
      <c r="J33" s="77">
        <f t="shared" si="1"/>
        <v>0.2857142857142857</v>
      </c>
      <c r="K33" s="106">
        <v>151</v>
      </c>
      <c r="L33" s="77">
        <f t="shared" si="2"/>
        <v>0.2870722433460076</v>
      </c>
      <c r="M33" s="53">
        <f t="shared" si="4"/>
        <v>279</v>
      </c>
      <c r="N33" s="22">
        <f t="shared" si="3"/>
        <v>0.2864476386036961</v>
      </c>
      <c r="O33" s="24"/>
      <c r="P33" s="67"/>
      <c r="Q33" s="68"/>
      <c r="R33" s="67"/>
      <c r="S33" s="68"/>
      <c r="T33" s="69"/>
      <c r="U33" s="70"/>
      <c r="V33" s="62"/>
      <c r="W33" s="67"/>
      <c r="X33" s="68"/>
      <c r="Y33" s="67"/>
      <c r="Z33" s="68"/>
      <c r="AA33" s="69"/>
      <c r="AB33" s="70"/>
    </row>
    <row r="34" spans="1:28" ht="12.75">
      <c r="A34" s="24" t="s">
        <v>55</v>
      </c>
      <c r="B34" s="24" t="s">
        <v>52</v>
      </c>
      <c r="C34" s="24" t="s">
        <v>53</v>
      </c>
      <c r="D34" s="24"/>
      <c r="E34" s="60">
        <v>423</v>
      </c>
      <c r="F34" s="60">
        <v>529</v>
      </c>
      <c r="G34" s="20">
        <f t="shared" si="0"/>
        <v>952</v>
      </c>
      <c r="H34" s="24" t="s">
        <v>55</v>
      </c>
      <c r="I34" s="106">
        <v>157</v>
      </c>
      <c r="J34" s="77">
        <f t="shared" si="1"/>
        <v>0.37115839243498816</v>
      </c>
      <c r="K34" s="106">
        <v>190</v>
      </c>
      <c r="L34" s="77">
        <f t="shared" si="2"/>
        <v>0.3591682419659735</v>
      </c>
      <c r="M34" s="53">
        <f t="shared" si="4"/>
        <v>347</v>
      </c>
      <c r="N34" s="22">
        <f t="shared" si="3"/>
        <v>0.3644957983193277</v>
      </c>
      <c r="O34" s="24"/>
      <c r="P34" s="67"/>
      <c r="Q34" s="68"/>
      <c r="R34" s="67"/>
      <c r="S34" s="68"/>
      <c r="T34" s="69"/>
      <c r="U34" s="70"/>
      <c r="V34" s="62"/>
      <c r="W34" s="67"/>
      <c r="X34" s="68"/>
      <c r="Y34" s="67"/>
      <c r="Z34" s="68"/>
      <c r="AA34" s="69"/>
      <c r="AB34" s="70"/>
    </row>
    <row r="35" spans="1:28" ht="12.75">
      <c r="A35" s="24" t="s">
        <v>56</v>
      </c>
      <c r="B35" s="24" t="s">
        <v>107</v>
      </c>
      <c r="C35" s="24" t="s">
        <v>108</v>
      </c>
      <c r="D35" s="24">
        <v>43</v>
      </c>
      <c r="E35" s="60">
        <v>374</v>
      </c>
      <c r="F35" s="60">
        <v>389</v>
      </c>
      <c r="G35" s="20">
        <f t="shared" si="0"/>
        <v>763</v>
      </c>
      <c r="H35" s="24" t="s">
        <v>56</v>
      </c>
      <c r="I35" s="106">
        <v>134</v>
      </c>
      <c r="J35" s="77">
        <f t="shared" si="1"/>
        <v>0.3582887700534759</v>
      </c>
      <c r="K35" s="106">
        <v>126</v>
      </c>
      <c r="L35" s="77">
        <f t="shared" si="2"/>
        <v>0.32390745501285345</v>
      </c>
      <c r="M35" s="53">
        <f t="shared" si="4"/>
        <v>260</v>
      </c>
      <c r="N35" s="22">
        <f t="shared" si="3"/>
        <v>0.34076015727391873</v>
      </c>
      <c r="O35" s="24"/>
      <c r="P35" s="67"/>
      <c r="Q35" s="68"/>
      <c r="R35" s="67"/>
      <c r="S35" s="68"/>
      <c r="T35" s="69"/>
      <c r="U35" s="70"/>
      <c r="V35" s="62"/>
      <c r="W35" s="67"/>
      <c r="X35" s="68"/>
      <c r="Y35" s="67"/>
      <c r="Z35" s="68"/>
      <c r="AA35" s="69"/>
      <c r="AB35" s="70"/>
    </row>
    <row r="36" spans="1:28" ht="12.75">
      <c r="A36" s="24" t="s">
        <v>57</v>
      </c>
      <c r="B36" s="24" t="s">
        <v>107</v>
      </c>
      <c r="C36" s="24" t="s">
        <v>108</v>
      </c>
      <c r="D36" s="24">
        <v>43</v>
      </c>
      <c r="E36" s="60">
        <v>368</v>
      </c>
      <c r="F36" s="60">
        <v>381</v>
      </c>
      <c r="G36" s="20">
        <f t="shared" si="0"/>
        <v>749</v>
      </c>
      <c r="H36" s="24" t="s">
        <v>57</v>
      </c>
      <c r="I36" s="106">
        <v>88</v>
      </c>
      <c r="J36" s="77">
        <f t="shared" si="1"/>
        <v>0.2391304347826087</v>
      </c>
      <c r="K36" s="106">
        <v>98</v>
      </c>
      <c r="L36" s="77">
        <f t="shared" si="2"/>
        <v>0.2572178477690289</v>
      </c>
      <c r="M36" s="53">
        <f t="shared" si="4"/>
        <v>186</v>
      </c>
      <c r="N36" s="22">
        <f t="shared" si="3"/>
        <v>0.24833110814419226</v>
      </c>
      <c r="O36" s="24"/>
      <c r="P36" s="67"/>
      <c r="Q36" s="68"/>
      <c r="R36" s="67"/>
      <c r="S36" s="68"/>
      <c r="T36" s="69"/>
      <c r="U36" s="70"/>
      <c r="V36" s="62"/>
      <c r="W36" s="67"/>
      <c r="X36" s="68"/>
      <c r="Y36" s="67"/>
      <c r="Z36" s="68"/>
      <c r="AA36" s="69"/>
      <c r="AB36" s="70"/>
    </row>
    <row r="37" spans="1:28" ht="12.75">
      <c r="A37" s="24" t="s">
        <v>58</v>
      </c>
      <c r="B37" s="24" t="s">
        <v>59</v>
      </c>
      <c r="C37" s="24" t="s">
        <v>60</v>
      </c>
      <c r="D37" s="24" t="s">
        <v>11</v>
      </c>
      <c r="E37" s="60">
        <v>319</v>
      </c>
      <c r="F37" s="60">
        <v>356</v>
      </c>
      <c r="G37" s="20">
        <f t="shared" si="0"/>
        <v>675</v>
      </c>
      <c r="H37" s="24" t="s">
        <v>58</v>
      </c>
      <c r="I37" s="106">
        <v>99</v>
      </c>
      <c r="J37" s="77">
        <f t="shared" si="1"/>
        <v>0.3103448275862069</v>
      </c>
      <c r="K37" s="106">
        <v>116</v>
      </c>
      <c r="L37" s="77">
        <f t="shared" si="2"/>
        <v>0.3258426966292135</v>
      </c>
      <c r="M37" s="53">
        <f t="shared" si="4"/>
        <v>215</v>
      </c>
      <c r="N37" s="22">
        <f t="shared" si="3"/>
        <v>0.31851851851851853</v>
      </c>
      <c r="O37" s="24"/>
      <c r="P37" s="67"/>
      <c r="Q37" s="68"/>
      <c r="R37" s="67"/>
      <c r="S37" s="68"/>
      <c r="T37" s="69"/>
      <c r="U37" s="70"/>
      <c r="V37" s="62"/>
      <c r="W37" s="67"/>
      <c r="X37" s="68"/>
      <c r="Y37" s="67"/>
      <c r="Z37" s="68"/>
      <c r="AA37" s="69"/>
      <c r="AB37" s="70"/>
    </row>
    <row r="38" spans="1:28" ht="12.75">
      <c r="A38" s="24" t="s">
        <v>61</v>
      </c>
      <c r="B38" s="24" t="s">
        <v>59</v>
      </c>
      <c r="C38" s="24" t="s">
        <v>60</v>
      </c>
      <c r="D38" s="24" t="s">
        <v>11</v>
      </c>
      <c r="E38" s="60">
        <v>367</v>
      </c>
      <c r="F38" s="60">
        <v>387</v>
      </c>
      <c r="G38" s="20">
        <f t="shared" si="0"/>
        <v>754</v>
      </c>
      <c r="H38" s="24" t="s">
        <v>61</v>
      </c>
      <c r="I38" s="106">
        <v>97</v>
      </c>
      <c r="J38" s="77">
        <f t="shared" si="1"/>
        <v>0.26430517711171664</v>
      </c>
      <c r="K38" s="106">
        <v>111</v>
      </c>
      <c r="L38" s="77">
        <f t="shared" si="2"/>
        <v>0.2868217054263566</v>
      </c>
      <c r="M38" s="53">
        <f t="shared" si="4"/>
        <v>208</v>
      </c>
      <c r="N38" s="22">
        <f t="shared" si="3"/>
        <v>0.27586206896551724</v>
      </c>
      <c r="O38" s="24"/>
      <c r="P38" s="67"/>
      <c r="Q38" s="68"/>
      <c r="R38" s="67"/>
      <c r="S38" s="68"/>
      <c r="T38" s="69"/>
      <c r="U38" s="70"/>
      <c r="V38" s="62"/>
      <c r="W38" s="67"/>
      <c r="X38" s="68"/>
      <c r="Y38" s="67"/>
      <c r="Z38" s="68"/>
      <c r="AA38" s="69"/>
      <c r="AB38" s="70"/>
    </row>
    <row r="39" spans="1:28" ht="12.75">
      <c r="A39" s="24" t="s">
        <v>62</v>
      </c>
      <c r="B39" s="24" t="s">
        <v>59</v>
      </c>
      <c r="C39" s="24" t="s">
        <v>60</v>
      </c>
      <c r="D39" s="24" t="s">
        <v>11</v>
      </c>
      <c r="E39" s="60">
        <v>325</v>
      </c>
      <c r="F39" s="60">
        <v>315</v>
      </c>
      <c r="G39" s="20">
        <f t="shared" si="0"/>
        <v>640</v>
      </c>
      <c r="H39" s="24" t="s">
        <v>62</v>
      </c>
      <c r="I39" s="106">
        <v>100</v>
      </c>
      <c r="J39" s="77">
        <f t="shared" si="1"/>
        <v>0.3076923076923077</v>
      </c>
      <c r="K39" s="106">
        <v>96</v>
      </c>
      <c r="L39" s="77">
        <f t="shared" si="2"/>
        <v>0.3047619047619048</v>
      </c>
      <c r="M39" s="53">
        <f t="shared" si="4"/>
        <v>196</v>
      </c>
      <c r="N39" s="22">
        <f t="shared" si="3"/>
        <v>0.30625</v>
      </c>
      <c r="O39" s="24"/>
      <c r="P39" s="67"/>
      <c r="Q39" s="68"/>
      <c r="R39" s="67"/>
      <c r="S39" s="68"/>
      <c r="T39" s="69"/>
      <c r="U39" s="70"/>
      <c r="V39" s="62"/>
      <c r="W39" s="67"/>
      <c r="X39" s="68"/>
      <c r="Y39" s="67"/>
      <c r="Z39" s="68"/>
      <c r="AA39" s="69"/>
      <c r="AB39" s="70"/>
    </row>
    <row r="40" spans="1:28" ht="12.75">
      <c r="A40" s="24" t="s">
        <v>63</v>
      </c>
      <c r="B40" s="24" t="s">
        <v>64</v>
      </c>
      <c r="C40" s="24" t="s">
        <v>65</v>
      </c>
      <c r="D40" s="24"/>
      <c r="E40" s="60">
        <v>305</v>
      </c>
      <c r="F40" s="60">
        <v>358</v>
      </c>
      <c r="G40" s="20">
        <f t="shared" si="0"/>
        <v>663</v>
      </c>
      <c r="H40" s="24" t="s">
        <v>63</v>
      </c>
      <c r="I40" s="106">
        <v>77</v>
      </c>
      <c r="J40" s="77">
        <f t="shared" si="1"/>
        <v>0.25245901639344265</v>
      </c>
      <c r="K40" s="106">
        <v>102</v>
      </c>
      <c r="L40" s="77">
        <f t="shared" si="2"/>
        <v>0.2849162011173184</v>
      </c>
      <c r="M40" s="53">
        <f t="shared" si="4"/>
        <v>179</v>
      </c>
      <c r="N40" s="22">
        <f t="shared" si="3"/>
        <v>0.26998491704374056</v>
      </c>
      <c r="O40" s="24"/>
      <c r="P40" s="67"/>
      <c r="Q40" s="68"/>
      <c r="R40" s="67"/>
      <c r="S40" s="68"/>
      <c r="T40" s="69"/>
      <c r="U40" s="70"/>
      <c r="V40" s="62"/>
      <c r="W40" s="67"/>
      <c r="X40" s="68"/>
      <c r="Y40" s="67"/>
      <c r="Z40" s="68"/>
      <c r="AA40" s="69"/>
      <c r="AB40" s="70"/>
    </row>
    <row r="41" spans="1:28" ht="12.75">
      <c r="A41" s="24" t="s">
        <v>66</v>
      </c>
      <c r="B41" s="24" t="s">
        <v>64</v>
      </c>
      <c r="C41" s="24" t="s">
        <v>65</v>
      </c>
      <c r="D41" s="24"/>
      <c r="E41" s="60">
        <v>374</v>
      </c>
      <c r="F41" s="60">
        <v>454</v>
      </c>
      <c r="G41" s="20">
        <f t="shared" si="0"/>
        <v>828</v>
      </c>
      <c r="H41" s="24" t="s">
        <v>66</v>
      </c>
      <c r="I41" s="106">
        <v>119</v>
      </c>
      <c r="J41" s="77">
        <f t="shared" si="1"/>
        <v>0.3181818181818182</v>
      </c>
      <c r="K41" s="106">
        <v>146</v>
      </c>
      <c r="L41" s="77">
        <f t="shared" si="2"/>
        <v>0.32158590308370044</v>
      </c>
      <c r="M41" s="53">
        <f t="shared" si="4"/>
        <v>265</v>
      </c>
      <c r="N41" s="22">
        <f t="shared" si="3"/>
        <v>0.32004830917874394</v>
      </c>
      <c r="O41" s="24"/>
      <c r="P41" s="67"/>
      <c r="Q41" s="68"/>
      <c r="R41" s="67"/>
      <c r="S41" s="68"/>
      <c r="T41" s="69"/>
      <c r="U41" s="70"/>
      <c r="V41" s="62"/>
      <c r="W41" s="67"/>
      <c r="X41" s="68"/>
      <c r="Y41" s="67"/>
      <c r="Z41" s="68"/>
      <c r="AA41" s="69"/>
      <c r="AB41" s="70"/>
    </row>
    <row r="42" spans="1:28" ht="12.75">
      <c r="A42" s="24" t="s">
        <v>67</v>
      </c>
      <c r="B42" s="24" t="s">
        <v>64</v>
      </c>
      <c r="C42" s="24" t="s">
        <v>65</v>
      </c>
      <c r="D42" s="24"/>
      <c r="E42" s="60">
        <v>380</v>
      </c>
      <c r="F42" s="60">
        <v>403</v>
      </c>
      <c r="G42" s="20">
        <f t="shared" si="0"/>
        <v>783</v>
      </c>
      <c r="H42" s="24" t="s">
        <v>67</v>
      </c>
      <c r="I42" s="106">
        <v>117</v>
      </c>
      <c r="J42" s="77">
        <f t="shared" si="1"/>
        <v>0.3078947368421053</v>
      </c>
      <c r="K42" s="106">
        <v>117</v>
      </c>
      <c r="L42" s="77">
        <f t="shared" si="2"/>
        <v>0.2903225806451613</v>
      </c>
      <c r="M42" s="53">
        <f t="shared" si="4"/>
        <v>234</v>
      </c>
      <c r="N42" s="22">
        <f t="shared" si="3"/>
        <v>0.2988505747126437</v>
      </c>
      <c r="O42" s="24"/>
      <c r="P42" s="67"/>
      <c r="Q42" s="68"/>
      <c r="R42" s="67"/>
      <c r="S42" s="68"/>
      <c r="T42" s="69"/>
      <c r="U42" s="70"/>
      <c r="V42" s="62"/>
      <c r="W42" s="67"/>
      <c r="X42" s="68"/>
      <c r="Y42" s="67"/>
      <c r="Z42" s="68"/>
      <c r="AA42" s="69"/>
      <c r="AB42" s="70"/>
    </row>
    <row r="43" spans="1:28" ht="12.75">
      <c r="A43" s="24" t="s">
        <v>68</v>
      </c>
      <c r="B43" s="24" t="s">
        <v>104</v>
      </c>
      <c r="C43" s="24" t="s">
        <v>105</v>
      </c>
      <c r="D43" s="24">
        <v>21</v>
      </c>
      <c r="E43" s="60">
        <v>1</v>
      </c>
      <c r="F43" s="60">
        <v>0</v>
      </c>
      <c r="G43" s="20">
        <f t="shared" si="0"/>
        <v>1</v>
      </c>
      <c r="H43" s="24" t="s">
        <v>68</v>
      </c>
      <c r="I43" s="106">
        <v>13</v>
      </c>
      <c r="J43" s="77">
        <f t="shared" si="1"/>
        <v>13</v>
      </c>
      <c r="K43" s="106">
        <v>15</v>
      </c>
      <c r="L43" s="77" t="e">
        <f t="shared" si="2"/>
        <v>#DIV/0!</v>
      </c>
      <c r="M43" s="53">
        <f t="shared" si="4"/>
        <v>28</v>
      </c>
      <c r="N43" s="22">
        <f t="shared" si="3"/>
        <v>28</v>
      </c>
      <c r="O43" s="24"/>
      <c r="P43" s="67"/>
      <c r="Q43" s="68"/>
      <c r="R43" s="67"/>
      <c r="S43" s="68"/>
      <c r="T43" s="69"/>
      <c r="U43" s="70"/>
      <c r="V43" s="62"/>
      <c r="W43" s="67"/>
      <c r="X43" s="68"/>
      <c r="Y43" s="67"/>
      <c r="Z43" s="68"/>
      <c r="AA43" s="69"/>
      <c r="AB43" s="70"/>
    </row>
    <row r="44" spans="1:28" ht="12.75">
      <c r="A44" s="24" t="s">
        <v>69</v>
      </c>
      <c r="B44" s="24" t="s">
        <v>70</v>
      </c>
      <c r="C44" s="24" t="s">
        <v>71</v>
      </c>
      <c r="D44" s="24" t="s">
        <v>72</v>
      </c>
      <c r="E44" s="60">
        <v>551</v>
      </c>
      <c r="F44" s="60">
        <v>527</v>
      </c>
      <c r="G44" s="20">
        <f t="shared" si="0"/>
        <v>1078</v>
      </c>
      <c r="H44" s="24" t="s">
        <v>69</v>
      </c>
      <c r="I44" s="106">
        <v>178</v>
      </c>
      <c r="J44" s="77">
        <f t="shared" si="1"/>
        <v>0.32304900181488205</v>
      </c>
      <c r="K44" s="106">
        <v>200</v>
      </c>
      <c r="L44" s="77">
        <f t="shared" si="2"/>
        <v>0.3795066413662239</v>
      </c>
      <c r="M44" s="53">
        <f t="shared" si="4"/>
        <v>378</v>
      </c>
      <c r="N44" s="22">
        <f t="shared" si="3"/>
        <v>0.35064935064935066</v>
      </c>
      <c r="O44" s="24"/>
      <c r="P44" s="67"/>
      <c r="Q44" s="68"/>
      <c r="R44" s="67"/>
      <c r="S44" s="68"/>
      <c r="T44" s="69"/>
      <c r="U44" s="70"/>
      <c r="V44" s="62"/>
      <c r="W44" s="67"/>
      <c r="X44" s="68"/>
      <c r="Y44" s="67"/>
      <c r="Z44" s="68"/>
      <c r="AA44" s="69"/>
      <c r="AB44" s="70"/>
    </row>
    <row r="45" spans="1:28" ht="12.75">
      <c r="A45" s="24" t="s">
        <v>73</v>
      </c>
      <c r="B45" s="24" t="s">
        <v>70</v>
      </c>
      <c r="C45" s="24" t="s">
        <v>71</v>
      </c>
      <c r="D45" s="24" t="s">
        <v>72</v>
      </c>
      <c r="E45" s="60">
        <v>405</v>
      </c>
      <c r="F45" s="60">
        <v>460</v>
      </c>
      <c r="G45" s="20">
        <f t="shared" si="0"/>
        <v>865</v>
      </c>
      <c r="H45" s="24" t="s">
        <v>73</v>
      </c>
      <c r="I45" s="106">
        <v>144</v>
      </c>
      <c r="J45" s="77">
        <f t="shared" si="1"/>
        <v>0.35555555555555557</v>
      </c>
      <c r="K45" s="106">
        <v>145</v>
      </c>
      <c r="L45" s="77">
        <f t="shared" si="2"/>
        <v>0.31521739130434784</v>
      </c>
      <c r="M45" s="53">
        <f t="shared" si="4"/>
        <v>289</v>
      </c>
      <c r="N45" s="22">
        <f t="shared" si="3"/>
        <v>0.33410404624277457</v>
      </c>
      <c r="O45" s="24"/>
      <c r="P45" s="67"/>
      <c r="Q45" s="68"/>
      <c r="R45" s="67"/>
      <c r="S45" s="68"/>
      <c r="T45" s="69"/>
      <c r="U45" s="70"/>
      <c r="V45" s="62"/>
      <c r="W45" s="67"/>
      <c r="X45" s="68"/>
      <c r="Y45" s="67"/>
      <c r="Z45" s="68"/>
      <c r="AA45" s="69"/>
      <c r="AB45" s="70"/>
    </row>
    <row r="46" spans="1:28" ht="12.75">
      <c r="A46" s="24" t="s">
        <v>74</v>
      </c>
      <c r="B46" s="24" t="s">
        <v>70</v>
      </c>
      <c r="C46" s="24" t="s">
        <v>71</v>
      </c>
      <c r="D46" s="24" t="s">
        <v>72</v>
      </c>
      <c r="E46" s="60">
        <v>389</v>
      </c>
      <c r="F46" s="60">
        <v>466</v>
      </c>
      <c r="G46" s="20">
        <f t="shared" si="0"/>
        <v>855</v>
      </c>
      <c r="H46" s="24" t="s">
        <v>74</v>
      </c>
      <c r="I46" s="106">
        <v>132</v>
      </c>
      <c r="J46" s="77">
        <f t="shared" si="1"/>
        <v>0.3393316195372751</v>
      </c>
      <c r="K46" s="106">
        <v>138</v>
      </c>
      <c r="L46" s="77">
        <f t="shared" si="2"/>
        <v>0.296137339055794</v>
      </c>
      <c r="M46" s="53">
        <f t="shared" si="4"/>
        <v>270</v>
      </c>
      <c r="N46" s="22">
        <f t="shared" si="3"/>
        <v>0.3157894736842105</v>
      </c>
      <c r="O46" s="24"/>
      <c r="P46" s="67"/>
      <c r="Q46" s="68"/>
      <c r="R46" s="67"/>
      <c r="S46" s="68"/>
      <c r="T46" s="69"/>
      <c r="U46" s="70"/>
      <c r="V46" s="62"/>
      <c r="W46" s="67"/>
      <c r="X46" s="68"/>
      <c r="Y46" s="67"/>
      <c r="Z46" s="68"/>
      <c r="AA46" s="69"/>
      <c r="AB46" s="70"/>
    </row>
    <row r="47" spans="1:28" ht="12.75">
      <c r="A47" s="24" t="s">
        <v>75</v>
      </c>
      <c r="B47" s="24" t="s">
        <v>70</v>
      </c>
      <c r="C47" s="24" t="s">
        <v>71</v>
      </c>
      <c r="D47" s="24" t="s">
        <v>72</v>
      </c>
      <c r="E47" s="60">
        <v>354</v>
      </c>
      <c r="F47" s="60">
        <v>345</v>
      </c>
      <c r="G47" s="20">
        <f t="shared" si="0"/>
        <v>699</v>
      </c>
      <c r="H47" s="24" t="s">
        <v>75</v>
      </c>
      <c r="I47" s="106">
        <v>91</v>
      </c>
      <c r="J47" s="77">
        <f t="shared" si="1"/>
        <v>0.2570621468926554</v>
      </c>
      <c r="K47" s="106">
        <v>94</v>
      </c>
      <c r="L47" s="77">
        <f t="shared" si="2"/>
        <v>0.27246376811594203</v>
      </c>
      <c r="M47" s="53">
        <f t="shared" si="4"/>
        <v>185</v>
      </c>
      <c r="N47" s="22">
        <f t="shared" si="3"/>
        <v>0.2646638054363376</v>
      </c>
      <c r="O47" s="24"/>
      <c r="P47" s="67"/>
      <c r="Q47" s="68"/>
      <c r="R47" s="67"/>
      <c r="S47" s="68"/>
      <c r="T47" s="69"/>
      <c r="U47" s="70"/>
      <c r="V47" s="62"/>
      <c r="W47" s="67"/>
      <c r="X47" s="68"/>
      <c r="Y47" s="67"/>
      <c r="Z47" s="68"/>
      <c r="AA47" s="69"/>
      <c r="AB47" s="70"/>
    </row>
    <row r="48" spans="1:28" ht="12.75">
      <c r="A48" s="24" t="s">
        <v>76</v>
      </c>
      <c r="B48" s="24" t="s">
        <v>77</v>
      </c>
      <c r="C48" s="24" t="s">
        <v>78</v>
      </c>
      <c r="D48" s="24" t="s">
        <v>11</v>
      </c>
      <c r="E48" s="60">
        <v>374</v>
      </c>
      <c r="F48" s="60">
        <v>397</v>
      </c>
      <c r="G48" s="20">
        <f t="shared" si="0"/>
        <v>771</v>
      </c>
      <c r="H48" s="24" t="s">
        <v>76</v>
      </c>
      <c r="I48" s="106">
        <v>146</v>
      </c>
      <c r="J48" s="77">
        <f t="shared" si="1"/>
        <v>0.39037433155080214</v>
      </c>
      <c r="K48" s="106">
        <v>153</v>
      </c>
      <c r="L48" s="77">
        <f t="shared" si="2"/>
        <v>0.3853904282115869</v>
      </c>
      <c r="M48" s="53">
        <f t="shared" si="4"/>
        <v>299</v>
      </c>
      <c r="N48" s="22">
        <f t="shared" si="3"/>
        <v>0.38780804150453957</v>
      </c>
      <c r="O48" s="24"/>
      <c r="P48" s="67"/>
      <c r="Q48" s="68"/>
      <c r="R48" s="67"/>
      <c r="S48" s="68"/>
      <c r="T48" s="69"/>
      <c r="U48" s="70"/>
      <c r="V48" s="62"/>
      <c r="W48" s="67"/>
      <c r="X48" s="68"/>
      <c r="Y48" s="67"/>
      <c r="Z48" s="68"/>
      <c r="AA48" s="69"/>
      <c r="AB48" s="70"/>
    </row>
    <row r="49" spans="1:28" ht="12.75">
      <c r="A49" s="24" t="s">
        <v>79</v>
      </c>
      <c r="B49" s="24" t="s">
        <v>77</v>
      </c>
      <c r="C49" s="24" t="s">
        <v>78</v>
      </c>
      <c r="D49" s="24" t="s">
        <v>11</v>
      </c>
      <c r="E49" s="60">
        <v>358</v>
      </c>
      <c r="F49" s="60">
        <v>374</v>
      </c>
      <c r="G49" s="20">
        <f t="shared" si="0"/>
        <v>732</v>
      </c>
      <c r="H49" s="24" t="s">
        <v>79</v>
      </c>
      <c r="I49" s="106">
        <v>124</v>
      </c>
      <c r="J49" s="77">
        <f t="shared" si="1"/>
        <v>0.3463687150837989</v>
      </c>
      <c r="K49" s="106">
        <v>152</v>
      </c>
      <c r="L49" s="77">
        <f t="shared" si="2"/>
        <v>0.40641711229946526</v>
      </c>
      <c r="M49" s="53">
        <f t="shared" si="4"/>
        <v>276</v>
      </c>
      <c r="N49" s="22">
        <f t="shared" si="3"/>
        <v>0.3770491803278688</v>
      </c>
      <c r="O49" s="24"/>
      <c r="P49" s="67"/>
      <c r="Q49" s="68"/>
      <c r="R49" s="67"/>
      <c r="S49" s="68"/>
      <c r="T49" s="69"/>
      <c r="U49" s="70"/>
      <c r="V49" s="62"/>
      <c r="W49" s="67"/>
      <c r="X49" s="68"/>
      <c r="Y49" s="67"/>
      <c r="Z49" s="68"/>
      <c r="AA49" s="69"/>
      <c r="AB49" s="70"/>
    </row>
    <row r="50" spans="1:28" ht="12.75">
      <c r="A50" s="24" t="s">
        <v>80</v>
      </c>
      <c r="B50" s="24" t="s">
        <v>77</v>
      </c>
      <c r="C50" s="24" t="s">
        <v>78</v>
      </c>
      <c r="D50" s="24" t="s">
        <v>11</v>
      </c>
      <c r="E50" s="60">
        <v>329</v>
      </c>
      <c r="F50" s="60">
        <v>361</v>
      </c>
      <c r="G50" s="20">
        <f t="shared" si="0"/>
        <v>690</v>
      </c>
      <c r="H50" s="24" t="s">
        <v>80</v>
      </c>
      <c r="I50" s="106">
        <v>139</v>
      </c>
      <c r="J50" s="77">
        <f t="shared" si="1"/>
        <v>0.42249240121580545</v>
      </c>
      <c r="K50" s="106">
        <v>150</v>
      </c>
      <c r="L50" s="77">
        <f t="shared" si="2"/>
        <v>0.4155124653739612</v>
      </c>
      <c r="M50" s="53">
        <f t="shared" si="4"/>
        <v>289</v>
      </c>
      <c r="N50" s="22">
        <f t="shared" si="3"/>
        <v>0.41884057971014493</v>
      </c>
      <c r="O50" s="24"/>
      <c r="P50" s="67"/>
      <c r="Q50" s="68"/>
      <c r="R50" s="67"/>
      <c r="S50" s="68"/>
      <c r="T50" s="69"/>
      <c r="U50" s="70"/>
      <c r="V50" s="62"/>
      <c r="W50" s="67"/>
      <c r="X50" s="68"/>
      <c r="Y50" s="67"/>
      <c r="Z50" s="68"/>
      <c r="AA50" s="69"/>
      <c r="AB50" s="70"/>
    </row>
    <row r="51" spans="1:28" ht="12.75">
      <c r="A51" s="24" t="s">
        <v>81</v>
      </c>
      <c r="B51" s="24" t="s">
        <v>82</v>
      </c>
      <c r="C51" s="24" t="s">
        <v>25</v>
      </c>
      <c r="D51" s="24" t="s">
        <v>83</v>
      </c>
      <c r="E51" s="60">
        <v>307</v>
      </c>
      <c r="F51" s="60">
        <v>347</v>
      </c>
      <c r="G51" s="20">
        <f t="shared" si="0"/>
        <v>654</v>
      </c>
      <c r="H51" s="24" t="s">
        <v>81</v>
      </c>
      <c r="I51" s="106">
        <v>81</v>
      </c>
      <c r="J51" s="77">
        <f t="shared" si="1"/>
        <v>0.26384364820846906</v>
      </c>
      <c r="K51" s="106">
        <v>92</v>
      </c>
      <c r="L51" s="77">
        <f t="shared" si="2"/>
        <v>0.26512968299711814</v>
      </c>
      <c r="M51" s="53">
        <f t="shared" si="4"/>
        <v>173</v>
      </c>
      <c r="N51" s="22">
        <f t="shared" si="3"/>
        <v>0.26452599388379205</v>
      </c>
      <c r="O51" s="24"/>
      <c r="P51" s="67"/>
      <c r="Q51" s="68"/>
      <c r="R51" s="67"/>
      <c r="S51" s="68"/>
      <c r="T51" s="69"/>
      <c r="U51" s="70"/>
      <c r="V51" s="62"/>
      <c r="W51" s="67"/>
      <c r="X51" s="68"/>
      <c r="Y51" s="67"/>
      <c r="Z51" s="68"/>
      <c r="AA51" s="69"/>
      <c r="AB51" s="70"/>
    </row>
    <row r="52" spans="1:28" ht="12.75">
      <c r="A52" s="24" t="s">
        <v>84</v>
      </c>
      <c r="B52" s="24" t="s">
        <v>82</v>
      </c>
      <c r="C52" s="24" t="s">
        <v>25</v>
      </c>
      <c r="D52" s="24" t="s">
        <v>83</v>
      </c>
      <c r="E52" s="60">
        <v>348</v>
      </c>
      <c r="F52" s="60">
        <v>396</v>
      </c>
      <c r="G52" s="20">
        <f t="shared" si="0"/>
        <v>744</v>
      </c>
      <c r="H52" s="24" t="s">
        <v>84</v>
      </c>
      <c r="I52" s="106">
        <v>98</v>
      </c>
      <c r="J52" s="77">
        <f t="shared" si="1"/>
        <v>0.28160919540229884</v>
      </c>
      <c r="K52" s="106">
        <v>119</v>
      </c>
      <c r="L52" s="77">
        <f t="shared" si="2"/>
        <v>0.3005050505050505</v>
      </c>
      <c r="M52" s="53">
        <f t="shared" si="4"/>
        <v>217</v>
      </c>
      <c r="N52" s="22">
        <f t="shared" si="3"/>
        <v>0.2916666666666667</v>
      </c>
      <c r="O52" s="24"/>
      <c r="P52" s="67"/>
      <c r="Q52" s="68"/>
      <c r="R52" s="67"/>
      <c r="S52" s="68"/>
      <c r="T52" s="69"/>
      <c r="U52" s="70"/>
      <c r="V52" s="62"/>
      <c r="W52" s="67"/>
      <c r="X52" s="68"/>
      <c r="Y52" s="67"/>
      <c r="Z52" s="68"/>
      <c r="AA52" s="69"/>
      <c r="AB52" s="70"/>
    </row>
    <row r="53" spans="1:28" ht="12.75">
      <c r="A53" s="24" t="s">
        <v>85</v>
      </c>
      <c r="B53" s="24" t="s">
        <v>86</v>
      </c>
      <c r="C53" s="24" t="s">
        <v>87</v>
      </c>
      <c r="D53" s="24"/>
      <c r="E53" s="60">
        <v>404</v>
      </c>
      <c r="F53" s="60">
        <v>449</v>
      </c>
      <c r="G53" s="20">
        <f t="shared" si="0"/>
        <v>853</v>
      </c>
      <c r="H53" s="24" t="s">
        <v>85</v>
      </c>
      <c r="I53" s="106">
        <v>129</v>
      </c>
      <c r="J53" s="77">
        <f t="shared" si="1"/>
        <v>0.3193069306930693</v>
      </c>
      <c r="K53" s="106">
        <v>145</v>
      </c>
      <c r="L53" s="77">
        <f t="shared" si="2"/>
        <v>0.32293986636971045</v>
      </c>
      <c r="M53" s="53">
        <f t="shared" si="4"/>
        <v>274</v>
      </c>
      <c r="N53" s="22">
        <f t="shared" si="3"/>
        <v>0.3212192262602579</v>
      </c>
      <c r="O53" s="24"/>
      <c r="P53" s="67"/>
      <c r="Q53" s="68"/>
      <c r="R53" s="67"/>
      <c r="S53" s="68"/>
      <c r="T53" s="69"/>
      <c r="U53" s="70"/>
      <c r="V53" s="62"/>
      <c r="W53" s="67"/>
      <c r="X53" s="68"/>
      <c r="Y53" s="67"/>
      <c r="Z53" s="68"/>
      <c r="AA53" s="69"/>
      <c r="AB53" s="70"/>
    </row>
    <row r="54" spans="1:28" ht="12.75">
      <c r="A54" s="24" t="s">
        <v>88</v>
      </c>
      <c r="B54" s="24" t="s">
        <v>86</v>
      </c>
      <c r="C54" s="24" t="s">
        <v>87</v>
      </c>
      <c r="D54" s="24"/>
      <c r="E54" s="60">
        <v>383</v>
      </c>
      <c r="F54" s="60">
        <v>467</v>
      </c>
      <c r="G54" s="20">
        <f t="shared" si="0"/>
        <v>850</v>
      </c>
      <c r="H54" s="24" t="s">
        <v>88</v>
      </c>
      <c r="I54" s="106">
        <v>123</v>
      </c>
      <c r="J54" s="77">
        <f t="shared" si="1"/>
        <v>0.32114882506527415</v>
      </c>
      <c r="K54" s="106">
        <v>164</v>
      </c>
      <c r="L54" s="77">
        <f t="shared" si="2"/>
        <v>0.3511777301927195</v>
      </c>
      <c r="M54" s="53">
        <f t="shared" si="4"/>
        <v>287</v>
      </c>
      <c r="N54" s="22">
        <f t="shared" si="3"/>
        <v>0.3376470588235294</v>
      </c>
      <c r="O54" s="24"/>
      <c r="P54" s="67"/>
      <c r="Q54" s="68"/>
      <c r="R54" s="67"/>
      <c r="S54" s="68"/>
      <c r="T54" s="69"/>
      <c r="U54" s="70"/>
      <c r="V54" s="62"/>
      <c r="W54" s="67"/>
      <c r="X54" s="68"/>
      <c r="Y54" s="67"/>
      <c r="Z54" s="68"/>
      <c r="AA54" s="69"/>
      <c r="AB54" s="70"/>
    </row>
    <row r="55" spans="1:28" ht="12.75">
      <c r="A55" s="24" t="s">
        <v>89</v>
      </c>
      <c r="B55" s="24" t="s">
        <v>86</v>
      </c>
      <c r="C55" s="24" t="s">
        <v>87</v>
      </c>
      <c r="D55" s="24"/>
      <c r="E55" s="60">
        <v>490</v>
      </c>
      <c r="F55" s="60">
        <v>513</v>
      </c>
      <c r="G55" s="20">
        <f t="shared" si="0"/>
        <v>1003</v>
      </c>
      <c r="H55" s="24" t="s">
        <v>89</v>
      </c>
      <c r="I55" s="106">
        <v>173</v>
      </c>
      <c r="J55" s="77">
        <f t="shared" si="1"/>
        <v>0.35306122448979593</v>
      </c>
      <c r="K55" s="106">
        <v>187</v>
      </c>
      <c r="L55" s="77">
        <f t="shared" si="2"/>
        <v>0.3645224171539961</v>
      </c>
      <c r="M55" s="53">
        <f t="shared" si="4"/>
        <v>360</v>
      </c>
      <c r="N55" s="22">
        <f t="shared" si="3"/>
        <v>0.3589232303090728</v>
      </c>
      <c r="O55" s="24"/>
      <c r="P55" s="67"/>
      <c r="Q55" s="68"/>
      <c r="R55" s="67"/>
      <c r="S55" s="68"/>
      <c r="T55" s="69"/>
      <c r="U55" s="70"/>
      <c r="V55" s="62"/>
      <c r="W55" s="67"/>
      <c r="X55" s="68"/>
      <c r="Y55" s="67"/>
      <c r="Z55" s="68"/>
      <c r="AA55" s="69"/>
      <c r="AB55" s="70"/>
    </row>
    <row r="56" spans="1:28" ht="12.75">
      <c r="A56" s="24" t="s">
        <v>90</v>
      </c>
      <c r="B56" s="24" t="s">
        <v>86</v>
      </c>
      <c r="C56" s="24" t="s">
        <v>87</v>
      </c>
      <c r="D56" s="24"/>
      <c r="E56" s="60">
        <v>366</v>
      </c>
      <c r="F56" s="60">
        <v>452</v>
      </c>
      <c r="G56" s="20">
        <f t="shared" si="0"/>
        <v>818</v>
      </c>
      <c r="H56" s="24" t="s">
        <v>90</v>
      </c>
      <c r="I56" s="106">
        <v>129</v>
      </c>
      <c r="J56" s="77">
        <f t="shared" si="1"/>
        <v>0.3524590163934426</v>
      </c>
      <c r="K56" s="106">
        <v>136</v>
      </c>
      <c r="L56" s="77">
        <f t="shared" si="2"/>
        <v>0.3008849557522124</v>
      </c>
      <c r="M56" s="53">
        <f t="shared" si="4"/>
        <v>265</v>
      </c>
      <c r="N56" s="22">
        <f t="shared" si="3"/>
        <v>0.32396088019559904</v>
      </c>
      <c r="O56" s="24"/>
      <c r="P56" s="67"/>
      <c r="Q56" s="68"/>
      <c r="R56" s="67"/>
      <c r="S56" s="68"/>
      <c r="T56" s="69"/>
      <c r="U56" s="70"/>
      <c r="V56" s="62"/>
      <c r="W56" s="67"/>
      <c r="X56" s="68"/>
      <c r="Y56" s="67"/>
      <c r="Z56" s="68"/>
      <c r="AA56" s="69"/>
      <c r="AB56" s="70"/>
    </row>
    <row r="57" spans="1:28" ht="13.5" thickBot="1">
      <c r="A57" s="24" t="s">
        <v>91</v>
      </c>
      <c r="B57" s="24" t="s">
        <v>86</v>
      </c>
      <c r="C57" s="24" t="s">
        <v>87</v>
      </c>
      <c r="D57" s="24"/>
      <c r="E57" s="60">
        <v>490</v>
      </c>
      <c r="F57" s="60">
        <v>535</v>
      </c>
      <c r="G57" s="20">
        <f>SUM(E57:F57)</f>
        <v>1025</v>
      </c>
      <c r="H57" s="24">
        <v>49</v>
      </c>
      <c r="I57" s="106">
        <v>182</v>
      </c>
      <c r="J57" s="77">
        <f t="shared" si="1"/>
        <v>0.37142857142857144</v>
      </c>
      <c r="K57" s="106">
        <v>189</v>
      </c>
      <c r="L57" s="77">
        <f t="shared" si="2"/>
        <v>0.3532710280373832</v>
      </c>
      <c r="M57" s="53">
        <f t="shared" si="4"/>
        <v>371</v>
      </c>
      <c r="N57" s="22">
        <f t="shared" si="3"/>
        <v>0.3619512195121951</v>
      </c>
      <c r="O57" s="24"/>
      <c r="P57" s="67"/>
      <c r="Q57" s="68"/>
      <c r="R57" s="67"/>
      <c r="S57" s="68"/>
      <c r="T57" s="69"/>
      <c r="U57" s="70"/>
      <c r="V57" s="62"/>
      <c r="W57" s="67"/>
      <c r="X57" s="68"/>
      <c r="Y57" s="67"/>
      <c r="Z57" s="68"/>
      <c r="AA57" s="69"/>
      <c r="AB57" s="70"/>
    </row>
    <row r="58" spans="1:28" ht="13.5" thickBot="1">
      <c r="A58" s="24"/>
      <c r="B58" s="24"/>
      <c r="C58" s="54" t="s">
        <v>92</v>
      </c>
      <c r="D58" s="24"/>
      <c r="E58" s="61">
        <f>SUM(E9:E57)</f>
        <v>18030</v>
      </c>
      <c r="F58" s="61">
        <f>SUM(F9:F57)</f>
        <v>20634</v>
      </c>
      <c r="G58" s="21">
        <f>SUM(G9:G57)</f>
        <v>38664</v>
      </c>
      <c r="I58" s="78">
        <f>SUM(I9:I57)</f>
        <v>5848</v>
      </c>
      <c r="J58" s="79">
        <f>(I58/E58)</f>
        <v>0.32434830837493067</v>
      </c>
      <c r="K58" s="80">
        <f>SUM(K9:K57)</f>
        <v>6564</v>
      </c>
      <c r="L58" s="79">
        <f t="shared" si="2"/>
        <v>0.3181157313172434</v>
      </c>
      <c r="M58" s="53">
        <f>SUM(M9:M57)</f>
        <v>12412</v>
      </c>
      <c r="N58" s="23">
        <f t="shared" si="3"/>
        <v>0.32102213945789365</v>
      </c>
      <c r="O58" s="24"/>
      <c r="P58" s="71"/>
      <c r="Q58" s="72"/>
      <c r="R58" s="71"/>
      <c r="S58" s="72"/>
      <c r="T58" s="62"/>
      <c r="U58" s="73"/>
      <c r="V58" s="62"/>
      <c r="W58" s="71"/>
      <c r="X58" s="72"/>
      <c r="Y58" s="71"/>
      <c r="Z58" s="72"/>
      <c r="AA58" s="62"/>
      <c r="AB58" s="73"/>
    </row>
    <row r="59" spans="8:28" ht="12.75">
      <c r="H59" s="24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</row>
    <row r="60" spans="11:28" ht="12.75">
      <c r="K60" s="26" t="str">
        <f>$G$4</f>
        <v>Sezioni scrutinate</v>
      </c>
      <c r="L60" s="26"/>
      <c r="M60" s="27">
        <f>COUNTIF($M$9:$M$57,"&lt;&gt;0")</f>
        <v>49</v>
      </c>
      <c r="P60" s="63"/>
      <c r="Q60" s="63"/>
      <c r="R60" s="63"/>
      <c r="S60" s="63"/>
      <c r="T60" s="62"/>
      <c r="U60" s="63"/>
      <c r="V60" s="63"/>
      <c r="W60" s="63"/>
      <c r="X60" s="63"/>
      <c r="Y60" s="63"/>
      <c r="Z60" s="63"/>
      <c r="AA60" s="62"/>
      <c r="AB60" s="63"/>
    </row>
    <row r="61" spans="11:28" ht="12.75">
      <c r="K61" s="26" t="s">
        <v>102</v>
      </c>
      <c r="L61" s="26"/>
      <c r="M61" s="28">
        <f>$I$4</f>
        <v>49</v>
      </c>
      <c r="P61" s="63"/>
      <c r="Q61" s="63"/>
      <c r="R61" s="63"/>
      <c r="S61" s="63"/>
      <c r="T61" s="74"/>
      <c r="U61" s="63"/>
      <c r="V61" s="63"/>
      <c r="W61" s="63"/>
      <c r="X61" s="63"/>
      <c r="Y61" s="63"/>
      <c r="Z61" s="63"/>
      <c r="AA61" s="74"/>
      <c r="AB61" s="63"/>
    </row>
  </sheetData>
  <sheetProtection/>
  <mergeCells count="3">
    <mergeCell ref="I6:N6"/>
    <mergeCell ref="P6:U6"/>
    <mergeCell ref="W6:AB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61"/>
  <sheetViews>
    <sheetView zoomScale="75" zoomScaleNormal="75" workbookViewId="0" topLeftCell="A6">
      <selection activeCell="I58" sqref="I6:N58"/>
    </sheetView>
  </sheetViews>
  <sheetFormatPr defaultColWidth="9.140625" defaultRowHeight="12.75"/>
  <cols>
    <col min="1" max="1" width="4.57421875" style="25" customWidth="1"/>
    <col min="2" max="2" width="36.28125" style="25" customWidth="1"/>
    <col min="3" max="3" width="24.57421875" style="25" customWidth="1"/>
    <col min="4" max="4" width="4.7109375" style="25" customWidth="1"/>
    <col min="5" max="5" width="10.421875" style="41" customWidth="1"/>
    <col min="6" max="6" width="10.28125" style="41" customWidth="1"/>
    <col min="7" max="7" width="8.8515625" style="41" customWidth="1"/>
    <col min="8" max="8" width="7.140625" style="25" customWidth="1"/>
    <col min="9" max="14" width="10.28125" style="25" customWidth="1"/>
    <col min="15" max="15" width="4.7109375" style="25" customWidth="1"/>
    <col min="16" max="21" width="10.57421875" style="25" customWidth="1"/>
    <col min="22" max="22" width="5.8515625" style="25" customWidth="1"/>
    <col min="23" max="28" width="10.28125" style="25" customWidth="1"/>
    <col min="29" max="16384" width="8.8515625" style="25" customWidth="1"/>
  </cols>
  <sheetData>
    <row r="1" ht="12.75"/>
    <row r="2" spans="5:11" ht="12.75">
      <c r="E2" s="32" t="s">
        <v>109</v>
      </c>
      <c r="F2" s="33"/>
      <c r="G2" s="33" t="s">
        <v>115</v>
      </c>
      <c r="H2" s="34" t="s">
        <v>99</v>
      </c>
      <c r="I2" s="35">
        <v>0.6458333333333334</v>
      </c>
      <c r="J2" s="35"/>
      <c r="K2" s="35"/>
    </row>
    <row r="3" spans="2:11" ht="12.75">
      <c r="B3" s="36"/>
      <c r="C3" s="37"/>
      <c r="D3" s="37"/>
      <c r="E3" s="38" t="s">
        <v>113</v>
      </c>
      <c r="F3" s="33"/>
      <c r="G3" s="39" t="s">
        <v>100</v>
      </c>
      <c r="H3" s="34"/>
      <c r="I3" s="34"/>
      <c r="J3" s="34" t="s">
        <v>101</v>
      </c>
      <c r="K3" s="34"/>
    </row>
    <row r="4" spans="2:11" ht="38.25">
      <c r="B4" s="36"/>
      <c r="C4" s="37"/>
      <c r="D4" s="37"/>
      <c r="E4" s="40" t="s">
        <v>111</v>
      </c>
      <c r="F4" s="33"/>
      <c r="G4" s="39" t="s">
        <v>106</v>
      </c>
      <c r="H4" s="34"/>
      <c r="I4" s="34">
        <v>49</v>
      </c>
      <c r="J4" s="56"/>
      <c r="K4" s="57"/>
    </row>
    <row r="5" spans="16:28" ht="13.5" thickBot="1"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3:28" ht="13.5" thickBot="1">
      <c r="C6" s="42">
        <f ca="1">NOW()</f>
        <v>38516.668505208334</v>
      </c>
      <c r="I6" s="107" t="str">
        <f>$E$2&amp;" "&amp;$E$3&amp;" del "&amp;$E$4&amp;" "&amp;$G$2&amp;" "&amp;$H$2&amp;" "&amp;TEXT(I2,"h.mm")</f>
        <v>Referendum N° 3 del 12-13 Giugno 2005 Affluenza Lunedì ore 15.30</v>
      </c>
      <c r="J6" s="108"/>
      <c r="K6" s="108"/>
      <c r="L6" s="108"/>
      <c r="M6" s="108"/>
      <c r="N6" s="109"/>
      <c r="O6" s="24"/>
      <c r="P6" s="110"/>
      <c r="Q6" s="110"/>
      <c r="R6" s="110"/>
      <c r="S6" s="110"/>
      <c r="T6" s="110"/>
      <c r="U6" s="110"/>
      <c r="V6" s="62"/>
      <c r="W6" s="110"/>
      <c r="X6" s="110"/>
      <c r="Y6" s="110"/>
      <c r="Z6" s="110"/>
      <c r="AA6" s="110"/>
      <c r="AB6" s="110"/>
    </row>
    <row r="7" spans="5:28" ht="12.75">
      <c r="E7" s="43" t="s">
        <v>0</v>
      </c>
      <c r="F7" s="44" t="s">
        <v>0</v>
      </c>
      <c r="G7" s="44" t="s">
        <v>0</v>
      </c>
      <c r="I7" s="75" t="s">
        <v>93</v>
      </c>
      <c r="J7" s="45" t="s">
        <v>94</v>
      </c>
      <c r="K7" s="45" t="s">
        <v>93</v>
      </c>
      <c r="L7" s="45" t="s">
        <v>94</v>
      </c>
      <c r="M7" s="45" t="s">
        <v>93</v>
      </c>
      <c r="N7" s="46" t="s">
        <v>94</v>
      </c>
      <c r="O7" s="24"/>
      <c r="P7" s="65"/>
      <c r="Q7" s="65"/>
      <c r="R7" s="65"/>
      <c r="S7" s="65"/>
      <c r="T7" s="64"/>
      <c r="U7" s="64"/>
      <c r="V7" s="62"/>
      <c r="W7" s="65"/>
      <c r="X7" s="65"/>
      <c r="Y7" s="65"/>
      <c r="Z7" s="65"/>
      <c r="AA7" s="64"/>
      <c r="AB7" s="64"/>
    </row>
    <row r="8" spans="1:28" ht="13.5" thickBot="1">
      <c r="A8" s="47" t="s">
        <v>1</v>
      </c>
      <c r="B8" s="47" t="s">
        <v>2</v>
      </c>
      <c r="C8" s="47" t="s">
        <v>3</v>
      </c>
      <c r="D8" s="47" t="s">
        <v>4</v>
      </c>
      <c r="E8" s="48" t="s">
        <v>5</v>
      </c>
      <c r="F8" s="49" t="s">
        <v>6</v>
      </c>
      <c r="G8" s="49" t="s">
        <v>7</v>
      </c>
      <c r="H8" s="47" t="s">
        <v>1</v>
      </c>
      <c r="I8" s="76" t="s">
        <v>5</v>
      </c>
      <c r="J8" s="50" t="s">
        <v>5</v>
      </c>
      <c r="K8" s="50" t="s">
        <v>6</v>
      </c>
      <c r="L8" s="50" t="s">
        <v>6</v>
      </c>
      <c r="M8" s="50" t="s">
        <v>7</v>
      </c>
      <c r="N8" s="51" t="s">
        <v>7</v>
      </c>
      <c r="O8" s="47"/>
      <c r="P8" s="65"/>
      <c r="Q8" s="65"/>
      <c r="R8" s="65"/>
      <c r="S8" s="65"/>
      <c r="T8" s="64"/>
      <c r="U8" s="64"/>
      <c r="V8" s="66"/>
      <c r="W8" s="65"/>
      <c r="X8" s="65"/>
      <c r="Y8" s="65"/>
      <c r="Z8" s="65"/>
      <c r="AA8" s="64"/>
      <c r="AB8" s="64"/>
    </row>
    <row r="9" spans="1:28" ht="12.75">
      <c r="A9" s="24" t="s">
        <v>8</v>
      </c>
      <c r="B9" s="24" t="s">
        <v>9</v>
      </c>
      <c r="C9" s="52" t="s">
        <v>10</v>
      </c>
      <c r="D9" s="24">
        <v>3</v>
      </c>
      <c r="E9" s="60">
        <v>371</v>
      </c>
      <c r="F9" s="60">
        <v>457</v>
      </c>
      <c r="G9" s="20">
        <f aca="true" t="shared" si="0" ref="G9:G56">SUM(E9:F9)</f>
        <v>828</v>
      </c>
      <c r="H9" s="24" t="s">
        <v>8</v>
      </c>
      <c r="I9" s="106">
        <v>132</v>
      </c>
      <c r="J9" s="77">
        <f aca="true" t="shared" si="1" ref="J9:J57">(I9/E9)</f>
        <v>0.3557951482479784</v>
      </c>
      <c r="K9" s="106">
        <v>139</v>
      </c>
      <c r="L9" s="77">
        <f aca="true" t="shared" si="2" ref="L9:L58">(K9/F9)</f>
        <v>0.3041575492341357</v>
      </c>
      <c r="M9" s="53">
        <f>SUM(I9,K9)</f>
        <v>271</v>
      </c>
      <c r="N9" s="22">
        <f aca="true" t="shared" si="3" ref="N9:N58">(M9/G9)</f>
        <v>0.3272946859903382</v>
      </c>
      <c r="O9" s="24"/>
      <c r="P9" s="67"/>
      <c r="Q9" s="68"/>
      <c r="R9" s="67"/>
      <c r="S9" s="68"/>
      <c r="T9" s="69"/>
      <c r="U9" s="70"/>
      <c r="V9" s="62"/>
      <c r="W9" s="67"/>
      <c r="X9" s="68"/>
      <c r="Y9" s="67"/>
      <c r="Z9" s="68"/>
      <c r="AA9" s="69"/>
      <c r="AB9" s="70"/>
    </row>
    <row r="10" spans="1:28" ht="12.75">
      <c r="A10" s="24" t="s">
        <v>12</v>
      </c>
      <c r="B10" s="24" t="s">
        <v>9</v>
      </c>
      <c r="C10" s="52" t="s">
        <v>10</v>
      </c>
      <c r="D10" s="24">
        <v>3</v>
      </c>
      <c r="E10" s="60">
        <v>282</v>
      </c>
      <c r="F10" s="60">
        <v>457</v>
      </c>
      <c r="G10" s="20">
        <f t="shared" si="0"/>
        <v>739</v>
      </c>
      <c r="H10" s="24" t="s">
        <v>12</v>
      </c>
      <c r="I10" s="106">
        <v>88</v>
      </c>
      <c r="J10" s="77">
        <f t="shared" si="1"/>
        <v>0.3120567375886525</v>
      </c>
      <c r="K10" s="106">
        <v>89</v>
      </c>
      <c r="L10" s="77">
        <f t="shared" si="2"/>
        <v>0.19474835886214442</v>
      </c>
      <c r="M10" s="53">
        <f>SUM(I10,K10)</f>
        <v>177</v>
      </c>
      <c r="N10" s="22">
        <f t="shared" si="3"/>
        <v>0.2395128552097429</v>
      </c>
      <c r="O10" s="24"/>
      <c r="P10" s="67"/>
      <c r="Q10" s="68"/>
      <c r="R10" s="67"/>
      <c r="S10" s="68"/>
      <c r="T10" s="69"/>
      <c r="U10" s="70"/>
      <c r="V10" s="62"/>
      <c r="W10" s="67"/>
      <c r="X10" s="68"/>
      <c r="Y10" s="67"/>
      <c r="Z10" s="68"/>
      <c r="AA10" s="69"/>
      <c r="AB10" s="70"/>
    </row>
    <row r="11" spans="1:28" ht="12.75">
      <c r="A11" s="24" t="s">
        <v>13</v>
      </c>
      <c r="B11" s="24" t="s">
        <v>14</v>
      </c>
      <c r="C11" s="24" t="s">
        <v>15</v>
      </c>
      <c r="D11" s="24" t="s">
        <v>16</v>
      </c>
      <c r="E11" s="60">
        <v>335</v>
      </c>
      <c r="F11" s="60">
        <v>389</v>
      </c>
      <c r="G11" s="20">
        <f t="shared" si="0"/>
        <v>724</v>
      </c>
      <c r="H11" s="24" t="s">
        <v>13</v>
      </c>
      <c r="I11" s="106">
        <v>70</v>
      </c>
      <c r="J11" s="77">
        <f t="shared" si="1"/>
        <v>0.208955223880597</v>
      </c>
      <c r="K11" s="106">
        <v>78</v>
      </c>
      <c r="L11" s="77">
        <f t="shared" si="2"/>
        <v>0.20051413881748073</v>
      </c>
      <c r="M11" s="53">
        <f aca="true" t="shared" si="4" ref="M11:M57">SUM(I11,K11)</f>
        <v>148</v>
      </c>
      <c r="N11" s="22">
        <f t="shared" si="3"/>
        <v>0.20441988950276244</v>
      </c>
      <c r="O11" s="24"/>
      <c r="P11" s="67"/>
      <c r="Q11" s="68"/>
      <c r="R11" s="67"/>
      <c r="S11" s="68"/>
      <c r="T11" s="69"/>
      <c r="U11" s="70"/>
      <c r="V11" s="62"/>
      <c r="W11" s="67"/>
      <c r="X11" s="68"/>
      <c r="Y11" s="67"/>
      <c r="Z11" s="68"/>
      <c r="AA11" s="69"/>
      <c r="AB11" s="70"/>
    </row>
    <row r="12" spans="1:28" ht="12.75">
      <c r="A12" s="24" t="s">
        <v>17</v>
      </c>
      <c r="B12" s="24" t="s">
        <v>18</v>
      </c>
      <c r="C12" s="24" t="s">
        <v>19</v>
      </c>
      <c r="D12" s="24">
        <v>48</v>
      </c>
      <c r="E12" s="60">
        <v>336</v>
      </c>
      <c r="F12" s="60">
        <v>440</v>
      </c>
      <c r="G12" s="20">
        <f t="shared" si="0"/>
        <v>776</v>
      </c>
      <c r="H12" s="24" t="s">
        <v>17</v>
      </c>
      <c r="I12" s="106">
        <v>122</v>
      </c>
      <c r="J12" s="77">
        <f t="shared" si="1"/>
        <v>0.3630952380952381</v>
      </c>
      <c r="K12" s="106">
        <v>124</v>
      </c>
      <c r="L12" s="77">
        <f t="shared" si="2"/>
        <v>0.2818181818181818</v>
      </c>
      <c r="M12" s="53">
        <f t="shared" si="4"/>
        <v>246</v>
      </c>
      <c r="N12" s="22">
        <f t="shared" si="3"/>
        <v>0.3170103092783505</v>
      </c>
      <c r="O12" s="24"/>
      <c r="P12" s="67"/>
      <c r="Q12" s="68"/>
      <c r="R12" s="67"/>
      <c r="S12" s="68"/>
      <c r="T12" s="69"/>
      <c r="U12" s="70"/>
      <c r="V12" s="62"/>
      <c r="W12" s="67"/>
      <c r="X12" s="68"/>
      <c r="Y12" s="67"/>
      <c r="Z12" s="68"/>
      <c r="AA12" s="69"/>
      <c r="AB12" s="70"/>
    </row>
    <row r="13" spans="1:28" ht="12.75">
      <c r="A13" s="24" t="s">
        <v>20</v>
      </c>
      <c r="B13" s="24" t="s">
        <v>18</v>
      </c>
      <c r="C13" s="24" t="s">
        <v>19</v>
      </c>
      <c r="D13" s="24">
        <v>48</v>
      </c>
      <c r="E13" s="60">
        <v>313</v>
      </c>
      <c r="F13" s="60">
        <v>356</v>
      </c>
      <c r="G13" s="20">
        <f t="shared" si="0"/>
        <v>669</v>
      </c>
      <c r="H13" s="24" t="s">
        <v>20</v>
      </c>
      <c r="I13" s="106">
        <v>99</v>
      </c>
      <c r="J13" s="77">
        <f t="shared" si="1"/>
        <v>0.31629392971246006</v>
      </c>
      <c r="K13" s="106">
        <v>118</v>
      </c>
      <c r="L13" s="77">
        <f t="shared" si="2"/>
        <v>0.33146067415730335</v>
      </c>
      <c r="M13" s="53">
        <f t="shared" si="4"/>
        <v>217</v>
      </c>
      <c r="N13" s="22">
        <f t="shared" si="3"/>
        <v>0.3243647234678625</v>
      </c>
      <c r="O13" s="24"/>
      <c r="P13" s="67"/>
      <c r="Q13" s="68"/>
      <c r="R13" s="67"/>
      <c r="S13" s="68"/>
      <c r="T13" s="69"/>
      <c r="U13" s="70"/>
      <c r="V13" s="62"/>
      <c r="W13" s="67"/>
      <c r="X13" s="68"/>
      <c r="Y13" s="67"/>
      <c r="Z13" s="68"/>
      <c r="AA13" s="69"/>
      <c r="AB13" s="70"/>
    </row>
    <row r="14" spans="1:28" ht="12.75">
      <c r="A14" s="24" t="s">
        <v>21</v>
      </c>
      <c r="B14" s="24" t="s">
        <v>18</v>
      </c>
      <c r="C14" s="24" t="s">
        <v>19</v>
      </c>
      <c r="D14" s="24">
        <v>48</v>
      </c>
      <c r="E14" s="60">
        <v>398</v>
      </c>
      <c r="F14" s="60">
        <v>423</v>
      </c>
      <c r="G14" s="20">
        <f t="shared" si="0"/>
        <v>821</v>
      </c>
      <c r="H14" s="24" t="s">
        <v>21</v>
      </c>
      <c r="I14" s="106">
        <v>110</v>
      </c>
      <c r="J14" s="77">
        <f t="shared" si="1"/>
        <v>0.27638190954773867</v>
      </c>
      <c r="K14" s="106">
        <v>122</v>
      </c>
      <c r="L14" s="77">
        <f t="shared" si="2"/>
        <v>0.28841607565011823</v>
      </c>
      <c r="M14" s="53">
        <f t="shared" si="4"/>
        <v>232</v>
      </c>
      <c r="N14" s="22">
        <f t="shared" si="3"/>
        <v>0.28258221680876977</v>
      </c>
      <c r="O14" s="24"/>
      <c r="P14" s="67"/>
      <c r="Q14" s="68"/>
      <c r="R14" s="67"/>
      <c r="S14" s="68"/>
      <c r="T14" s="69"/>
      <c r="U14" s="70"/>
      <c r="V14" s="62"/>
      <c r="W14" s="67"/>
      <c r="X14" s="68"/>
      <c r="Y14" s="67"/>
      <c r="Z14" s="68"/>
      <c r="AA14" s="69"/>
      <c r="AB14" s="70"/>
    </row>
    <row r="15" spans="1:28" ht="12.75">
      <c r="A15" s="24" t="s">
        <v>22</v>
      </c>
      <c r="B15" s="24" t="s">
        <v>18</v>
      </c>
      <c r="C15" s="24" t="s">
        <v>19</v>
      </c>
      <c r="D15" s="24">
        <v>48</v>
      </c>
      <c r="E15" s="60">
        <v>357</v>
      </c>
      <c r="F15" s="60">
        <v>410</v>
      </c>
      <c r="G15" s="20">
        <f t="shared" si="0"/>
        <v>767</v>
      </c>
      <c r="H15" s="24" t="s">
        <v>22</v>
      </c>
      <c r="I15" s="106">
        <v>128</v>
      </c>
      <c r="J15" s="77">
        <f t="shared" si="1"/>
        <v>0.3585434173669468</v>
      </c>
      <c r="K15" s="106">
        <v>127</v>
      </c>
      <c r="L15" s="77">
        <f t="shared" si="2"/>
        <v>0.3097560975609756</v>
      </c>
      <c r="M15" s="53">
        <f t="shared" si="4"/>
        <v>255</v>
      </c>
      <c r="N15" s="22">
        <f t="shared" si="3"/>
        <v>0.3324641460234681</v>
      </c>
      <c r="O15" s="24"/>
      <c r="P15" s="67"/>
      <c r="Q15" s="68"/>
      <c r="R15" s="67"/>
      <c r="S15" s="68"/>
      <c r="T15" s="69"/>
      <c r="U15" s="70"/>
      <c r="V15" s="62"/>
      <c r="W15" s="67"/>
      <c r="X15" s="68"/>
      <c r="Y15" s="67"/>
      <c r="Z15" s="68"/>
      <c r="AA15" s="69"/>
      <c r="AB15" s="70"/>
    </row>
    <row r="16" spans="1:28" ht="12.75">
      <c r="A16" s="24" t="s">
        <v>23</v>
      </c>
      <c r="B16" s="24" t="s">
        <v>24</v>
      </c>
      <c r="C16" s="24" t="s">
        <v>25</v>
      </c>
      <c r="D16" s="24">
        <v>4</v>
      </c>
      <c r="E16" s="60">
        <v>345</v>
      </c>
      <c r="F16" s="60">
        <v>379</v>
      </c>
      <c r="G16" s="20">
        <f t="shared" si="0"/>
        <v>724</v>
      </c>
      <c r="H16" s="24" t="s">
        <v>23</v>
      </c>
      <c r="I16" s="106">
        <v>105</v>
      </c>
      <c r="J16" s="77">
        <f t="shared" si="1"/>
        <v>0.30434782608695654</v>
      </c>
      <c r="K16" s="106">
        <v>126</v>
      </c>
      <c r="L16" s="77">
        <f t="shared" si="2"/>
        <v>0.3324538258575198</v>
      </c>
      <c r="M16" s="53">
        <f t="shared" si="4"/>
        <v>231</v>
      </c>
      <c r="N16" s="22">
        <f t="shared" si="3"/>
        <v>0.319060773480663</v>
      </c>
      <c r="O16" s="24"/>
      <c r="P16" s="67"/>
      <c r="Q16" s="68"/>
      <c r="R16" s="67"/>
      <c r="S16" s="68"/>
      <c r="T16" s="69"/>
      <c r="U16" s="70"/>
      <c r="V16" s="62"/>
      <c r="W16" s="67"/>
      <c r="X16" s="68"/>
      <c r="Y16" s="67"/>
      <c r="Z16" s="68"/>
      <c r="AA16" s="69"/>
      <c r="AB16" s="70"/>
    </row>
    <row r="17" spans="1:28" ht="12.75">
      <c r="A17" s="24" t="s">
        <v>26</v>
      </c>
      <c r="B17" s="24" t="s">
        <v>27</v>
      </c>
      <c r="C17" s="24" t="s">
        <v>28</v>
      </c>
      <c r="D17" s="24" t="s">
        <v>29</v>
      </c>
      <c r="E17" s="60">
        <v>453</v>
      </c>
      <c r="F17" s="60">
        <v>520</v>
      </c>
      <c r="G17" s="20">
        <f t="shared" si="0"/>
        <v>973</v>
      </c>
      <c r="H17" s="24" t="s">
        <v>26</v>
      </c>
      <c r="I17" s="106">
        <v>125</v>
      </c>
      <c r="J17" s="77">
        <f t="shared" si="1"/>
        <v>0.27593818984547464</v>
      </c>
      <c r="K17" s="106">
        <v>150</v>
      </c>
      <c r="L17" s="77">
        <f t="shared" si="2"/>
        <v>0.28846153846153844</v>
      </c>
      <c r="M17" s="53">
        <f t="shared" si="4"/>
        <v>275</v>
      </c>
      <c r="N17" s="22">
        <f t="shared" si="3"/>
        <v>0.28263103802672146</v>
      </c>
      <c r="O17" s="24"/>
      <c r="P17" s="67"/>
      <c r="Q17" s="68"/>
      <c r="R17" s="67"/>
      <c r="S17" s="68"/>
      <c r="T17" s="69"/>
      <c r="U17" s="70"/>
      <c r="V17" s="62"/>
      <c r="W17" s="67"/>
      <c r="X17" s="68"/>
      <c r="Y17" s="67"/>
      <c r="Z17" s="68"/>
      <c r="AA17" s="69"/>
      <c r="AB17" s="70"/>
    </row>
    <row r="18" spans="1:28" ht="12.75">
      <c r="A18" s="24" t="s">
        <v>30</v>
      </c>
      <c r="B18" s="24" t="s">
        <v>31</v>
      </c>
      <c r="C18" s="24" t="s">
        <v>32</v>
      </c>
      <c r="D18" s="24">
        <v>17</v>
      </c>
      <c r="E18" s="60">
        <v>413</v>
      </c>
      <c r="F18" s="60">
        <v>481</v>
      </c>
      <c r="G18" s="20">
        <f t="shared" si="0"/>
        <v>894</v>
      </c>
      <c r="H18" s="24" t="s">
        <v>30</v>
      </c>
      <c r="I18" s="106">
        <v>135</v>
      </c>
      <c r="J18" s="77">
        <f t="shared" si="1"/>
        <v>0.3268765133171913</v>
      </c>
      <c r="K18" s="106">
        <v>155</v>
      </c>
      <c r="L18" s="77">
        <f t="shared" si="2"/>
        <v>0.32224532224532226</v>
      </c>
      <c r="M18" s="53">
        <f t="shared" si="4"/>
        <v>290</v>
      </c>
      <c r="N18" s="22">
        <f t="shared" si="3"/>
        <v>0.3243847874720358</v>
      </c>
      <c r="O18" s="24"/>
      <c r="P18" s="67"/>
      <c r="Q18" s="68"/>
      <c r="R18" s="67"/>
      <c r="S18" s="68"/>
      <c r="T18" s="69"/>
      <c r="U18" s="70"/>
      <c r="V18" s="62"/>
      <c r="W18" s="67"/>
      <c r="X18" s="68"/>
      <c r="Y18" s="67"/>
      <c r="Z18" s="68"/>
      <c r="AA18" s="69"/>
      <c r="AB18" s="70"/>
    </row>
    <row r="19" spans="1:28" ht="12.75">
      <c r="A19" s="24" t="s">
        <v>33</v>
      </c>
      <c r="B19" s="24" t="s">
        <v>31</v>
      </c>
      <c r="C19" s="24" t="s">
        <v>32</v>
      </c>
      <c r="D19" s="24">
        <v>17</v>
      </c>
      <c r="E19" s="60">
        <v>387</v>
      </c>
      <c r="F19" s="60">
        <v>460</v>
      </c>
      <c r="G19" s="20">
        <f t="shared" si="0"/>
        <v>847</v>
      </c>
      <c r="H19" s="24" t="s">
        <v>33</v>
      </c>
      <c r="I19" s="106">
        <v>124</v>
      </c>
      <c r="J19" s="77">
        <f t="shared" si="1"/>
        <v>0.32041343669250644</v>
      </c>
      <c r="K19" s="106">
        <v>152</v>
      </c>
      <c r="L19" s="77">
        <f t="shared" si="2"/>
        <v>0.33043478260869563</v>
      </c>
      <c r="M19" s="53">
        <f t="shared" si="4"/>
        <v>276</v>
      </c>
      <c r="N19" s="22">
        <f t="shared" si="3"/>
        <v>0.32585596221959856</v>
      </c>
      <c r="O19" s="24"/>
      <c r="P19" s="67"/>
      <c r="Q19" s="68"/>
      <c r="R19" s="67"/>
      <c r="S19" s="68"/>
      <c r="T19" s="69"/>
      <c r="U19" s="70"/>
      <c r="V19" s="62"/>
      <c r="W19" s="67"/>
      <c r="X19" s="68"/>
      <c r="Y19" s="67"/>
      <c r="Z19" s="68"/>
      <c r="AA19" s="69"/>
      <c r="AB19" s="70"/>
    </row>
    <row r="20" spans="1:28" ht="12.75">
      <c r="A20" s="24" t="s">
        <v>34</v>
      </c>
      <c r="B20" s="24" t="s">
        <v>31</v>
      </c>
      <c r="C20" s="24" t="s">
        <v>32</v>
      </c>
      <c r="D20" s="24">
        <v>17</v>
      </c>
      <c r="E20" s="60">
        <v>405</v>
      </c>
      <c r="F20" s="60">
        <v>481</v>
      </c>
      <c r="G20" s="20">
        <f t="shared" si="0"/>
        <v>886</v>
      </c>
      <c r="H20" s="24" t="s">
        <v>34</v>
      </c>
      <c r="I20" s="106">
        <v>116</v>
      </c>
      <c r="J20" s="77">
        <f t="shared" si="1"/>
        <v>0.28641975308641976</v>
      </c>
      <c r="K20" s="106">
        <v>129</v>
      </c>
      <c r="L20" s="77">
        <f t="shared" si="2"/>
        <v>0.2681912681912682</v>
      </c>
      <c r="M20" s="53">
        <f t="shared" si="4"/>
        <v>245</v>
      </c>
      <c r="N20" s="22">
        <f t="shared" si="3"/>
        <v>0.2765237020316027</v>
      </c>
      <c r="O20" s="24"/>
      <c r="P20" s="67"/>
      <c r="Q20" s="68"/>
      <c r="R20" s="67"/>
      <c r="S20" s="68"/>
      <c r="T20" s="69"/>
      <c r="U20" s="70"/>
      <c r="V20" s="62"/>
      <c r="W20" s="67"/>
      <c r="X20" s="68"/>
      <c r="Y20" s="67"/>
      <c r="Z20" s="68"/>
      <c r="AA20" s="69"/>
      <c r="AB20" s="70"/>
    </row>
    <row r="21" spans="1:28" ht="12.75">
      <c r="A21" s="24" t="s">
        <v>35</v>
      </c>
      <c r="B21" s="24" t="s">
        <v>36</v>
      </c>
      <c r="C21" s="24" t="s">
        <v>37</v>
      </c>
      <c r="D21" s="24">
        <v>6</v>
      </c>
      <c r="E21" s="60">
        <v>322</v>
      </c>
      <c r="F21" s="60">
        <v>456</v>
      </c>
      <c r="G21" s="20">
        <f t="shared" si="0"/>
        <v>778</v>
      </c>
      <c r="H21" s="24" t="s">
        <v>35</v>
      </c>
      <c r="I21" s="106">
        <v>98</v>
      </c>
      <c r="J21" s="77">
        <f t="shared" si="1"/>
        <v>0.30434782608695654</v>
      </c>
      <c r="K21" s="106">
        <v>138</v>
      </c>
      <c r="L21" s="77">
        <f t="shared" si="2"/>
        <v>0.3026315789473684</v>
      </c>
      <c r="M21" s="53">
        <f t="shared" si="4"/>
        <v>236</v>
      </c>
      <c r="N21" s="22">
        <f t="shared" si="3"/>
        <v>0.3033419023136247</v>
      </c>
      <c r="O21" s="24"/>
      <c r="P21" s="67"/>
      <c r="Q21" s="68"/>
      <c r="R21" s="67"/>
      <c r="S21" s="68"/>
      <c r="T21" s="69"/>
      <c r="U21" s="70"/>
      <c r="V21" s="62"/>
      <c r="W21" s="67"/>
      <c r="X21" s="68"/>
      <c r="Y21" s="67"/>
      <c r="Z21" s="68"/>
      <c r="AA21" s="69"/>
      <c r="AB21" s="70"/>
    </row>
    <row r="22" spans="1:28" ht="12.75">
      <c r="A22" s="24" t="s">
        <v>38</v>
      </c>
      <c r="B22" s="24" t="s">
        <v>36</v>
      </c>
      <c r="C22" s="24" t="s">
        <v>37</v>
      </c>
      <c r="D22" s="24" t="s">
        <v>39</v>
      </c>
      <c r="E22" s="60">
        <v>379</v>
      </c>
      <c r="F22" s="60">
        <v>469</v>
      </c>
      <c r="G22" s="20">
        <f t="shared" si="0"/>
        <v>848</v>
      </c>
      <c r="H22" s="24" t="s">
        <v>38</v>
      </c>
      <c r="I22" s="106">
        <v>119</v>
      </c>
      <c r="J22" s="77">
        <f t="shared" si="1"/>
        <v>0.31398416886543534</v>
      </c>
      <c r="K22" s="106">
        <v>160</v>
      </c>
      <c r="L22" s="77">
        <f t="shared" si="2"/>
        <v>0.3411513859275053</v>
      </c>
      <c r="M22" s="53">
        <f t="shared" si="4"/>
        <v>279</v>
      </c>
      <c r="N22" s="22">
        <f t="shared" si="3"/>
        <v>0.3290094339622642</v>
      </c>
      <c r="O22" s="24"/>
      <c r="P22" s="67"/>
      <c r="Q22" s="68"/>
      <c r="R22" s="67"/>
      <c r="S22" s="68"/>
      <c r="T22" s="69"/>
      <c r="U22" s="70"/>
      <c r="V22" s="62"/>
      <c r="W22" s="67"/>
      <c r="X22" s="68"/>
      <c r="Y22" s="67"/>
      <c r="Z22" s="68"/>
      <c r="AA22" s="69"/>
      <c r="AB22" s="70"/>
    </row>
    <row r="23" spans="1:28" ht="12.75">
      <c r="A23" s="24" t="s">
        <v>16</v>
      </c>
      <c r="B23" s="24" t="s">
        <v>36</v>
      </c>
      <c r="C23" s="24" t="s">
        <v>37</v>
      </c>
      <c r="D23" s="24" t="s">
        <v>39</v>
      </c>
      <c r="E23" s="60">
        <v>337</v>
      </c>
      <c r="F23" s="60">
        <v>412</v>
      </c>
      <c r="G23" s="20">
        <f t="shared" si="0"/>
        <v>749</v>
      </c>
      <c r="H23" s="24" t="s">
        <v>16</v>
      </c>
      <c r="I23" s="106">
        <v>116</v>
      </c>
      <c r="J23" s="77">
        <f t="shared" si="1"/>
        <v>0.34421364985163205</v>
      </c>
      <c r="K23" s="106">
        <v>129</v>
      </c>
      <c r="L23" s="77">
        <f t="shared" si="2"/>
        <v>0.3131067961165049</v>
      </c>
      <c r="M23" s="53">
        <f t="shared" si="4"/>
        <v>245</v>
      </c>
      <c r="N23" s="22">
        <f t="shared" si="3"/>
        <v>0.32710280373831774</v>
      </c>
      <c r="O23" s="24"/>
      <c r="P23" s="67"/>
      <c r="Q23" s="68"/>
      <c r="R23" s="67"/>
      <c r="S23" s="68"/>
      <c r="T23" s="69"/>
      <c r="U23" s="70"/>
      <c r="V23" s="62"/>
      <c r="W23" s="67"/>
      <c r="X23" s="68"/>
      <c r="Y23" s="67"/>
      <c r="Z23" s="68"/>
      <c r="AA23" s="69"/>
      <c r="AB23" s="70"/>
    </row>
    <row r="24" spans="1:28" ht="12.75">
      <c r="A24" s="24" t="s">
        <v>40</v>
      </c>
      <c r="B24" s="24" t="s">
        <v>36</v>
      </c>
      <c r="C24" s="24" t="s">
        <v>37</v>
      </c>
      <c r="D24" s="24">
        <v>5</v>
      </c>
      <c r="E24" s="60">
        <v>352</v>
      </c>
      <c r="F24" s="60">
        <v>435</v>
      </c>
      <c r="G24" s="20">
        <f t="shared" si="0"/>
        <v>787</v>
      </c>
      <c r="H24" s="24" t="s">
        <v>40</v>
      </c>
      <c r="I24" s="106">
        <v>125</v>
      </c>
      <c r="J24" s="77">
        <f t="shared" si="1"/>
        <v>0.35511363636363635</v>
      </c>
      <c r="K24" s="106">
        <v>136</v>
      </c>
      <c r="L24" s="77">
        <f t="shared" si="2"/>
        <v>0.31264367816091954</v>
      </c>
      <c r="M24" s="53">
        <f t="shared" si="4"/>
        <v>261</v>
      </c>
      <c r="N24" s="22">
        <f t="shared" si="3"/>
        <v>0.33163913595933925</v>
      </c>
      <c r="O24" s="24"/>
      <c r="P24" s="67"/>
      <c r="Q24" s="68"/>
      <c r="R24" s="67"/>
      <c r="S24" s="68"/>
      <c r="T24" s="69"/>
      <c r="U24" s="70"/>
      <c r="V24" s="62"/>
      <c r="W24" s="67"/>
      <c r="X24" s="68"/>
      <c r="Y24" s="67"/>
      <c r="Z24" s="68"/>
      <c r="AA24" s="69"/>
      <c r="AB24" s="70"/>
    </row>
    <row r="25" spans="1:28" ht="12.75">
      <c r="A25" s="24" t="s">
        <v>41</v>
      </c>
      <c r="B25" s="24" t="s">
        <v>36</v>
      </c>
      <c r="C25" s="24" t="s">
        <v>37</v>
      </c>
      <c r="D25" s="24">
        <v>5</v>
      </c>
      <c r="E25" s="60">
        <v>329</v>
      </c>
      <c r="F25" s="60">
        <v>394</v>
      </c>
      <c r="G25" s="20">
        <f t="shared" si="0"/>
        <v>723</v>
      </c>
      <c r="H25" s="24" t="s">
        <v>41</v>
      </c>
      <c r="I25" s="106">
        <v>114</v>
      </c>
      <c r="J25" s="77">
        <f t="shared" si="1"/>
        <v>0.3465045592705167</v>
      </c>
      <c r="K25" s="106">
        <v>135</v>
      </c>
      <c r="L25" s="77">
        <f t="shared" si="2"/>
        <v>0.3426395939086294</v>
      </c>
      <c r="M25" s="53">
        <f t="shared" si="4"/>
        <v>249</v>
      </c>
      <c r="N25" s="22">
        <f t="shared" si="3"/>
        <v>0.34439834024896265</v>
      </c>
      <c r="O25" s="24"/>
      <c r="P25" s="67"/>
      <c r="Q25" s="68"/>
      <c r="R25" s="67"/>
      <c r="S25" s="68"/>
      <c r="T25" s="69"/>
      <c r="U25" s="70"/>
      <c r="V25" s="62"/>
      <c r="W25" s="67"/>
      <c r="X25" s="68"/>
      <c r="Y25" s="67"/>
      <c r="Z25" s="68"/>
      <c r="AA25" s="69"/>
      <c r="AB25" s="70"/>
    </row>
    <row r="26" spans="1:28" ht="12.75">
      <c r="A26" s="24" t="s">
        <v>42</v>
      </c>
      <c r="B26" s="24" t="s">
        <v>103</v>
      </c>
      <c r="C26" s="24" t="s">
        <v>43</v>
      </c>
      <c r="D26" s="24">
        <v>33</v>
      </c>
      <c r="E26" s="60">
        <v>366</v>
      </c>
      <c r="F26" s="60">
        <v>406</v>
      </c>
      <c r="G26" s="20">
        <f t="shared" si="0"/>
        <v>772</v>
      </c>
      <c r="H26" s="24" t="s">
        <v>42</v>
      </c>
      <c r="I26" s="106">
        <v>131</v>
      </c>
      <c r="J26" s="77">
        <f t="shared" si="1"/>
        <v>0.35792349726775957</v>
      </c>
      <c r="K26" s="106">
        <v>154</v>
      </c>
      <c r="L26" s="77">
        <f t="shared" si="2"/>
        <v>0.3793103448275862</v>
      </c>
      <c r="M26" s="53">
        <f t="shared" si="4"/>
        <v>285</v>
      </c>
      <c r="N26" s="22">
        <f t="shared" si="3"/>
        <v>0.36917098445595853</v>
      </c>
      <c r="O26" s="24"/>
      <c r="P26" s="67"/>
      <c r="Q26" s="68"/>
      <c r="R26" s="67"/>
      <c r="S26" s="68"/>
      <c r="T26" s="69"/>
      <c r="U26" s="70"/>
      <c r="V26" s="62"/>
      <c r="W26" s="67"/>
      <c r="X26" s="68"/>
      <c r="Y26" s="67"/>
      <c r="Z26" s="68"/>
      <c r="AA26" s="69"/>
      <c r="AB26" s="70"/>
    </row>
    <row r="27" spans="1:28" ht="12.75">
      <c r="A27" s="24" t="s">
        <v>44</v>
      </c>
      <c r="B27" s="24" t="s">
        <v>103</v>
      </c>
      <c r="C27" s="24" t="s">
        <v>43</v>
      </c>
      <c r="D27" s="24">
        <v>33</v>
      </c>
      <c r="E27" s="60">
        <v>361</v>
      </c>
      <c r="F27" s="60">
        <v>419</v>
      </c>
      <c r="G27" s="20">
        <f t="shared" si="0"/>
        <v>780</v>
      </c>
      <c r="H27" s="24" t="s">
        <v>44</v>
      </c>
      <c r="I27" s="106">
        <v>116</v>
      </c>
      <c r="J27" s="77">
        <f t="shared" si="1"/>
        <v>0.32132963988919666</v>
      </c>
      <c r="K27" s="106">
        <v>128</v>
      </c>
      <c r="L27" s="77">
        <f t="shared" si="2"/>
        <v>0.3054892601431981</v>
      </c>
      <c r="M27" s="53">
        <f t="shared" si="4"/>
        <v>244</v>
      </c>
      <c r="N27" s="22">
        <f t="shared" si="3"/>
        <v>0.3128205128205128</v>
      </c>
      <c r="O27" s="24"/>
      <c r="P27" s="67"/>
      <c r="Q27" s="68"/>
      <c r="R27" s="67"/>
      <c r="S27" s="68"/>
      <c r="T27" s="69"/>
      <c r="U27" s="70"/>
      <c r="V27" s="62"/>
      <c r="W27" s="67"/>
      <c r="X27" s="68"/>
      <c r="Y27" s="67"/>
      <c r="Z27" s="68"/>
      <c r="AA27" s="69"/>
      <c r="AB27" s="70"/>
    </row>
    <row r="28" spans="1:28" ht="12.75">
      <c r="A28" s="24" t="s">
        <v>45</v>
      </c>
      <c r="B28" s="24" t="s">
        <v>46</v>
      </c>
      <c r="C28" s="24" t="s">
        <v>47</v>
      </c>
      <c r="D28" s="24"/>
      <c r="E28" s="60">
        <v>416</v>
      </c>
      <c r="F28" s="60">
        <v>459</v>
      </c>
      <c r="G28" s="20">
        <f t="shared" si="0"/>
        <v>875</v>
      </c>
      <c r="H28" s="24" t="s">
        <v>45</v>
      </c>
      <c r="I28" s="106">
        <v>127</v>
      </c>
      <c r="J28" s="77">
        <f t="shared" si="1"/>
        <v>0.30528846153846156</v>
      </c>
      <c r="K28" s="106">
        <v>153</v>
      </c>
      <c r="L28" s="77">
        <f t="shared" si="2"/>
        <v>0.3333333333333333</v>
      </c>
      <c r="M28" s="53">
        <f t="shared" si="4"/>
        <v>280</v>
      </c>
      <c r="N28" s="22">
        <f t="shared" si="3"/>
        <v>0.32</v>
      </c>
      <c r="O28" s="24"/>
      <c r="P28" s="67"/>
      <c r="Q28" s="68"/>
      <c r="R28" s="67"/>
      <c r="S28" s="68"/>
      <c r="T28" s="69"/>
      <c r="U28" s="70"/>
      <c r="V28" s="62"/>
      <c r="W28" s="67"/>
      <c r="X28" s="68"/>
      <c r="Y28" s="67"/>
      <c r="Z28" s="68"/>
      <c r="AA28" s="69"/>
      <c r="AB28" s="70"/>
    </row>
    <row r="29" spans="1:28" ht="12.75">
      <c r="A29" s="24" t="s">
        <v>48</v>
      </c>
      <c r="B29" s="24" t="s">
        <v>46</v>
      </c>
      <c r="C29" s="24" t="s">
        <v>47</v>
      </c>
      <c r="D29" s="24"/>
      <c r="E29" s="60">
        <v>423</v>
      </c>
      <c r="F29" s="60">
        <v>480</v>
      </c>
      <c r="G29" s="20">
        <f t="shared" si="0"/>
        <v>903</v>
      </c>
      <c r="H29" s="24" t="s">
        <v>48</v>
      </c>
      <c r="I29" s="106">
        <v>143</v>
      </c>
      <c r="J29" s="77">
        <f t="shared" si="1"/>
        <v>0.3380614657210402</v>
      </c>
      <c r="K29" s="106">
        <v>164</v>
      </c>
      <c r="L29" s="77">
        <f t="shared" si="2"/>
        <v>0.3416666666666667</v>
      </c>
      <c r="M29" s="53">
        <f t="shared" si="4"/>
        <v>307</v>
      </c>
      <c r="N29" s="22">
        <f t="shared" si="3"/>
        <v>0.3399778516057586</v>
      </c>
      <c r="O29" s="24"/>
      <c r="P29" s="67"/>
      <c r="Q29" s="68"/>
      <c r="R29" s="67"/>
      <c r="S29" s="68"/>
      <c r="T29" s="69"/>
      <c r="U29" s="70"/>
      <c r="V29" s="62"/>
      <c r="W29" s="67"/>
      <c r="X29" s="68"/>
      <c r="Y29" s="67"/>
      <c r="Z29" s="68"/>
      <c r="AA29" s="69"/>
      <c r="AB29" s="70"/>
    </row>
    <row r="30" spans="1:28" ht="12.75">
      <c r="A30" s="24" t="s">
        <v>49</v>
      </c>
      <c r="B30" s="24" t="s">
        <v>46</v>
      </c>
      <c r="C30" s="24" t="s">
        <v>47</v>
      </c>
      <c r="D30" s="24"/>
      <c r="E30" s="60">
        <v>337</v>
      </c>
      <c r="F30" s="60">
        <v>364</v>
      </c>
      <c r="G30" s="20">
        <f t="shared" si="0"/>
        <v>701</v>
      </c>
      <c r="H30" s="24" t="s">
        <v>49</v>
      </c>
      <c r="I30" s="106">
        <v>111</v>
      </c>
      <c r="J30" s="77">
        <f t="shared" si="1"/>
        <v>0.3293768545994065</v>
      </c>
      <c r="K30" s="106">
        <v>111</v>
      </c>
      <c r="L30" s="77">
        <f t="shared" si="2"/>
        <v>0.30494505494505497</v>
      </c>
      <c r="M30" s="53">
        <f t="shared" si="4"/>
        <v>222</v>
      </c>
      <c r="N30" s="22">
        <f t="shared" si="3"/>
        <v>0.3166904422253923</v>
      </c>
      <c r="O30" s="24"/>
      <c r="P30" s="67"/>
      <c r="Q30" s="68"/>
      <c r="R30" s="67"/>
      <c r="S30" s="68"/>
      <c r="T30" s="69"/>
      <c r="U30" s="70"/>
      <c r="V30" s="62"/>
      <c r="W30" s="67"/>
      <c r="X30" s="68"/>
      <c r="Y30" s="67"/>
      <c r="Z30" s="68"/>
      <c r="AA30" s="69"/>
      <c r="AB30" s="70"/>
    </row>
    <row r="31" spans="1:28" ht="12.75">
      <c r="A31" s="24" t="s">
        <v>50</v>
      </c>
      <c r="B31" s="24" t="s">
        <v>46</v>
      </c>
      <c r="C31" s="24" t="s">
        <v>47</v>
      </c>
      <c r="D31" s="24"/>
      <c r="E31" s="60">
        <v>335</v>
      </c>
      <c r="F31" s="60">
        <v>379</v>
      </c>
      <c r="G31" s="20">
        <f t="shared" si="0"/>
        <v>714</v>
      </c>
      <c r="H31" s="24" t="s">
        <v>50</v>
      </c>
      <c r="I31" s="106">
        <v>137</v>
      </c>
      <c r="J31" s="77">
        <f t="shared" si="1"/>
        <v>0.408955223880597</v>
      </c>
      <c r="K31" s="106">
        <v>133</v>
      </c>
      <c r="L31" s="77">
        <f t="shared" si="2"/>
        <v>0.35092348284960423</v>
      </c>
      <c r="M31" s="53">
        <f t="shared" si="4"/>
        <v>270</v>
      </c>
      <c r="N31" s="22">
        <f t="shared" si="3"/>
        <v>0.37815126050420167</v>
      </c>
      <c r="O31" s="24"/>
      <c r="P31" s="67"/>
      <c r="Q31" s="68"/>
      <c r="R31" s="67"/>
      <c r="S31" s="68"/>
      <c r="T31" s="69"/>
      <c r="U31" s="70"/>
      <c r="V31" s="62"/>
      <c r="W31" s="67"/>
      <c r="X31" s="68"/>
      <c r="Y31" s="67"/>
      <c r="Z31" s="68"/>
      <c r="AA31" s="69"/>
      <c r="AB31" s="70"/>
    </row>
    <row r="32" spans="1:28" ht="12.75">
      <c r="A32" s="24" t="s">
        <v>51</v>
      </c>
      <c r="B32" s="24" t="s">
        <v>52</v>
      </c>
      <c r="C32" s="24" t="s">
        <v>53</v>
      </c>
      <c r="D32" s="24"/>
      <c r="E32" s="60">
        <v>446</v>
      </c>
      <c r="F32" s="60">
        <v>521</v>
      </c>
      <c r="G32" s="20">
        <f t="shared" si="0"/>
        <v>967</v>
      </c>
      <c r="H32" s="24" t="s">
        <v>51</v>
      </c>
      <c r="I32" s="106">
        <v>156</v>
      </c>
      <c r="J32" s="77">
        <f t="shared" si="1"/>
        <v>0.34977578475336324</v>
      </c>
      <c r="K32" s="106">
        <v>179</v>
      </c>
      <c r="L32" s="77">
        <f t="shared" si="2"/>
        <v>0.3435700575815739</v>
      </c>
      <c r="M32" s="53">
        <f t="shared" si="4"/>
        <v>335</v>
      </c>
      <c r="N32" s="22">
        <f t="shared" si="3"/>
        <v>0.34643226473629785</v>
      </c>
      <c r="O32" s="24"/>
      <c r="P32" s="67"/>
      <c r="Q32" s="68"/>
      <c r="R32" s="67"/>
      <c r="S32" s="68"/>
      <c r="T32" s="69"/>
      <c r="U32" s="70"/>
      <c r="V32" s="62"/>
      <c r="W32" s="67"/>
      <c r="X32" s="68"/>
      <c r="Y32" s="67"/>
      <c r="Z32" s="68"/>
      <c r="AA32" s="69"/>
      <c r="AB32" s="70"/>
    </row>
    <row r="33" spans="1:28" ht="12.75">
      <c r="A33" s="24" t="s">
        <v>54</v>
      </c>
      <c r="B33" s="24" t="s">
        <v>52</v>
      </c>
      <c r="C33" s="24" t="s">
        <v>53</v>
      </c>
      <c r="D33" s="24"/>
      <c r="E33" s="60">
        <v>448</v>
      </c>
      <c r="F33" s="60">
        <v>526</v>
      </c>
      <c r="G33" s="20">
        <f t="shared" si="0"/>
        <v>974</v>
      </c>
      <c r="H33" s="24" t="s">
        <v>54</v>
      </c>
      <c r="I33" s="106">
        <v>128</v>
      </c>
      <c r="J33" s="77">
        <f t="shared" si="1"/>
        <v>0.2857142857142857</v>
      </c>
      <c r="K33" s="106">
        <v>151</v>
      </c>
      <c r="L33" s="77">
        <f t="shared" si="2"/>
        <v>0.2870722433460076</v>
      </c>
      <c r="M33" s="53">
        <f t="shared" si="4"/>
        <v>279</v>
      </c>
      <c r="N33" s="22">
        <f t="shared" si="3"/>
        <v>0.2864476386036961</v>
      </c>
      <c r="O33" s="24"/>
      <c r="P33" s="67"/>
      <c r="Q33" s="68"/>
      <c r="R33" s="67"/>
      <c r="S33" s="68"/>
      <c r="T33" s="69"/>
      <c r="U33" s="70"/>
      <c r="V33" s="62"/>
      <c r="W33" s="67"/>
      <c r="X33" s="68"/>
      <c r="Y33" s="67"/>
      <c r="Z33" s="68"/>
      <c r="AA33" s="69"/>
      <c r="AB33" s="70"/>
    </row>
    <row r="34" spans="1:28" ht="12.75">
      <c r="A34" s="24" t="s">
        <v>55</v>
      </c>
      <c r="B34" s="24" t="s">
        <v>52</v>
      </c>
      <c r="C34" s="24" t="s">
        <v>53</v>
      </c>
      <c r="D34" s="24"/>
      <c r="E34" s="60">
        <v>423</v>
      </c>
      <c r="F34" s="60">
        <v>529</v>
      </c>
      <c r="G34" s="20">
        <f t="shared" si="0"/>
        <v>952</v>
      </c>
      <c r="H34" s="24" t="s">
        <v>55</v>
      </c>
      <c r="I34" s="106">
        <v>157</v>
      </c>
      <c r="J34" s="77">
        <f t="shared" si="1"/>
        <v>0.37115839243498816</v>
      </c>
      <c r="K34" s="106">
        <v>190</v>
      </c>
      <c r="L34" s="77">
        <f t="shared" si="2"/>
        <v>0.3591682419659735</v>
      </c>
      <c r="M34" s="53">
        <f t="shared" si="4"/>
        <v>347</v>
      </c>
      <c r="N34" s="22">
        <f t="shared" si="3"/>
        <v>0.3644957983193277</v>
      </c>
      <c r="O34" s="24"/>
      <c r="P34" s="67"/>
      <c r="Q34" s="68"/>
      <c r="R34" s="67"/>
      <c r="S34" s="68"/>
      <c r="T34" s="69"/>
      <c r="U34" s="70"/>
      <c r="V34" s="62"/>
      <c r="W34" s="67"/>
      <c r="X34" s="68"/>
      <c r="Y34" s="67"/>
      <c r="Z34" s="68"/>
      <c r="AA34" s="69"/>
      <c r="AB34" s="70"/>
    </row>
    <row r="35" spans="1:28" ht="12.75">
      <c r="A35" s="24" t="s">
        <v>56</v>
      </c>
      <c r="B35" s="24" t="s">
        <v>107</v>
      </c>
      <c r="C35" s="24" t="s">
        <v>108</v>
      </c>
      <c r="D35" s="24">
        <v>43</v>
      </c>
      <c r="E35" s="60">
        <v>374</v>
      </c>
      <c r="F35" s="60">
        <v>389</v>
      </c>
      <c r="G35" s="20">
        <f t="shared" si="0"/>
        <v>763</v>
      </c>
      <c r="H35" s="24" t="s">
        <v>56</v>
      </c>
      <c r="I35" s="106">
        <v>133</v>
      </c>
      <c r="J35" s="77">
        <f t="shared" si="1"/>
        <v>0.35561497326203206</v>
      </c>
      <c r="K35" s="106">
        <v>126</v>
      </c>
      <c r="L35" s="77">
        <f t="shared" si="2"/>
        <v>0.32390745501285345</v>
      </c>
      <c r="M35" s="53">
        <f t="shared" si="4"/>
        <v>259</v>
      </c>
      <c r="N35" s="22">
        <f t="shared" si="3"/>
        <v>0.3394495412844037</v>
      </c>
      <c r="O35" s="24"/>
      <c r="P35" s="67"/>
      <c r="Q35" s="68"/>
      <c r="R35" s="67"/>
      <c r="S35" s="68"/>
      <c r="T35" s="69"/>
      <c r="U35" s="70"/>
      <c r="V35" s="62"/>
      <c r="W35" s="67"/>
      <c r="X35" s="68"/>
      <c r="Y35" s="67"/>
      <c r="Z35" s="68"/>
      <c r="AA35" s="69"/>
      <c r="AB35" s="70"/>
    </row>
    <row r="36" spans="1:28" ht="12.75">
      <c r="A36" s="24" t="s">
        <v>57</v>
      </c>
      <c r="B36" s="24" t="s">
        <v>107</v>
      </c>
      <c r="C36" s="24" t="s">
        <v>108</v>
      </c>
      <c r="D36" s="24">
        <v>43</v>
      </c>
      <c r="E36" s="60">
        <v>368</v>
      </c>
      <c r="F36" s="60">
        <v>381</v>
      </c>
      <c r="G36" s="20">
        <f t="shared" si="0"/>
        <v>749</v>
      </c>
      <c r="H36" s="24" t="s">
        <v>57</v>
      </c>
      <c r="I36" s="106">
        <v>88</v>
      </c>
      <c r="J36" s="77">
        <f t="shared" si="1"/>
        <v>0.2391304347826087</v>
      </c>
      <c r="K36" s="106">
        <v>98</v>
      </c>
      <c r="L36" s="77">
        <f t="shared" si="2"/>
        <v>0.2572178477690289</v>
      </c>
      <c r="M36" s="53">
        <f t="shared" si="4"/>
        <v>186</v>
      </c>
      <c r="N36" s="22">
        <f t="shared" si="3"/>
        <v>0.24833110814419226</v>
      </c>
      <c r="O36" s="24"/>
      <c r="P36" s="67"/>
      <c r="Q36" s="68"/>
      <c r="R36" s="67"/>
      <c r="S36" s="68"/>
      <c r="T36" s="69"/>
      <c r="U36" s="70"/>
      <c r="V36" s="62"/>
      <c r="W36" s="67"/>
      <c r="X36" s="68"/>
      <c r="Y36" s="67"/>
      <c r="Z36" s="68"/>
      <c r="AA36" s="69"/>
      <c r="AB36" s="70"/>
    </row>
    <row r="37" spans="1:28" ht="12.75">
      <c r="A37" s="24" t="s">
        <v>58</v>
      </c>
      <c r="B37" s="24" t="s">
        <v>59</v>
      </c>
      <c r="C37" s="24" t="s">
        <v>60</v>
      </c>
      <c r="D37" s="24" t="s">
        <v>11</v>
      </c>
      <c r="E37" s="60">
        <v>319</v>
      </c>
      <c r="F37" s="60">
        <v>356</v>
      </c>
      <c r="G37" s="20">
        <f t="shared" si="0"/>
        <v>675</v>
      </c>
      <c r="H37" s="24" t="s">
        <v>58</v>
      </c>
      <c r="I37" s="106">
        <v>99</v>
      </c>
      <c r="J37" s="77">
        <f t="shared" si="1"/>
        <v>0.3103448275862069</v>
      </c>
      <c r="K37" s="106">
        <v>116</v>
      </c>
      <c r="L37" s="77">
        <f t="shared" si="2"/>
        <v>0.3258426966292135</v>
      </c>
      <c r="M37" s="53">
        <f t="shared" si="4"/>
        <v>215</v>
      </c>
      <c r="N37" s="22">
        <f t="shared" si="3"/>
        <v>0.31851851851851853</v>
      </c>
      <c r="O37" s="24"/>
      <c r="P37" s="67"/>
      <c r="Q37" s="68"/>
      <c r="R37" s="67"/>
      <c r="S37" s="68"/>
      <c r="T37" s="69"/>
      <c r="U37" s="70"/>
      <c r="V37" s="62"/>
      <c r="W37" s="67"/>
      <c r="X37" s="68"/>
      <c r="Y37" s="67"/>
      <c r="Z37" s="68"/>
      <c r="AA37" s="69"/>
      <c r="AB37" s="70"/>
    </row>
    <row r="38" spans="1:28" ht="12.75">
      <c r="A38" s="24" t="s">
        <v>61</v>
      </c>
      <c r="B38" s="24" t="s">
        <v>59</v>
      </c>
      <c r="C38" s="24" t="s">
        <v>60</v>
      </c>
      <c r="D38" s="24" t="s">
        <v>11</v>
      </c>
      <c r="E38" s="60">
        <v>367</v>
      </c>
      <c r="F38" s="60">
        <v>387</v>
      </c>
      <c r="G38" s="20">
        <f t="shared" si="0"/>
        <v>754</v>
      </c>
      <c r="H38" s="24" t="s">
        <v>61</v>
      </c>
      <c r="I38" s="106">
        <v>97</v>
      </c>
      <c r="J38" s="77">
        <f t="shared" si="1"/>
        <v>0.26430517711171664</v>
      </c>
      <c r="K38" s="106">
        <v>111</v>
      </c>
      <c r="L38" s="77">
        <f t="shared" si="2"/>
        <v>0.2868217054263566</v>
      </c>
      <c r="M38" s="53">
        <f t="shared" si="4"/>
        <v>208</v>
      </c>
      <c r="N38" s="22">
        <f t="shared" si="3"/>
        <v>0.27586206896551724</v>
      </c>
      <c r="O38" s="24"/>
      <c r="P38" s="67"/>
      <c r="Q38" s="68"/>
      <c r="R38" s="67"/>
      <c r="S38" s="68"/>
      <c r="T38" s="69"/>
      <c r="U38" s="70"/>
      <c r="V38" s="62"/>
      <c r="W38" s="67"/>
      <c r="X38" s="68"/>
      <c r="Y38" s="67"/>
      <c r="Z38" s="68"/>
      <c r="AA38" s="69"/>
      <c r="AB38" s="70"/>
    </row>
    <row r="39" spans="1:28" ht="12.75">
      <c r="A39" s="24" t="s">
        <v>62</v>
      </c>
      <c r="B39" s="24" t="s">
        <v>59</v>
      </c>
      <c r="C39" s="24" t="s">
        <v>60</v>
      </c>
      <c r="D39" s="24" t="s">
        <v>11</v>
      </c>
      <c r="E39" s="60">
        <v>325</v>
      </c>
      <c r="F39" s="60">
        <v>315</v>
      </c>
      <c r="G39" s="20">
        <f t="shared" si="0"/>
        <v>640</v>
      </c>
      <c r="H39" s="24" t="s">
        <v>62</v>
      </c>
      <c r="I39" s="106">
        <v>100</v>
      </c>
      <c r="J39" s="77">
        <f t="shared" si="1"/>
        <v>0.3076923076923077</v>
      </c>
      <c r="K39" s="106">
        <v>96</v>
      </c>
      <c r="L39" s="77">
        <f t="shared" si="2"/>
        <v>0.3047619047619048</v>
      </c>
      <c r="M39" s="53">
        <f t="shared" si="4"/>
        <v>196</v>
      </c>
      <c r="N39" s="22">
        <f t="shared" si="3"/>
        <v>0.30625</v>
      </c>
      <c r="O39" s="24"/>
      <c r="P39" s="67"/>
      <c r="Q39" s="68"/>
      <c r="R39" s="67"/>
      <c r="S39" s="68"/>
      <c r="T39" s="69"/>
      <c r="U39" s="70"/>
      <c r="V39" s="62"/>
      <c r="W39" s="67"/>
      <c r="X39" s="68"/>
      <c r="Y39" s="67"/>
      <c r="Z39" s="68"/>
      <c r="AA39" s="69"/>
      <c r="AB39" s="70"/>
    </row>
    <row r="40" spans="1:28" ht="12.75">
      <c r="A40" s="24" t="s">
        <v>63</v>
      </c>
      <c r="B40" s="24" t="s">
        <v>64</v>
      </c>
      <c r="C40" s="24" t="s">
        <v>65</v>
      </c>
      <c r="D40" s="24"/>
      <c r="E40" s="60">
        <v>305</v>
      </c>
      <c r="F40" s="60">
        <v>358</v>
      </c>
      <c r="G40" s="20">
        <f t="shared" si="0"/>
        <v>663</v>
      </c>
      <c r="H40" s="24" t="s">
        <v>63</v>
      </c>
      <c r="I40" s="106">
        <v>77</v>
      </c>
      <c r="J40" s="77">
        <f t="shared" si="1"/>
        <v>0.25245901639344265</v>
      </c>
      <c r="K40" s="106">
        <v>102</v>
      </c>
      <c r="L40" s="77">
        <f t="shared" si="2"/>
        <v>0.2849162011173184</v>
      </c>
      <c r="M40" s="53">
        <f t="shared" si="4"/>
        <v>179</v>
      </c>
      <c r="N40" s="22">
        <f t="shared" si="3"/>
        <v>0.26998491704374056</v>
      </c>
      <c r="O40" s="24"/>
      <c r="P40" s="67"/>
      <c r="Q40" s="68"/>
      <c r="R40" s="67"/>
      <c r="S40" s="68"/>
      <c r="T40" s="69"/>
      <c r="U40" s="70"/>
      <c r="V40" s="62"/>
      <c r="W40" s="67"/>
      <c r="X40" s="68"/>
      <c r="Y40" s="67"/>
      <c r="Z40" s="68"/>
      <c r="AA40" s="69"/>
      <c r="AB40" s="70"/>
    </row>
    <row r="41" spans="1:28" ht="12.75">
      <c r="A41" s="24" t="s">
        <v>66</v>
      </c>
      <c r="B41" s="24" t="s">
        <v>64</v>
      </c>
      <c r="C41" s="24" t="s">
        <v>65</v>
      </c>
      <c r="D41" s="24"/>
      <c r="E41" s="60">
        <v>374</v>
      </c>
      <c r="F41" s="60">
        <v>454</v>
      </c>
      <c r="G41" s="20">
        <f t="shared" si="0"/>
        <v>828</v>
      </c>
      <c r="H41" s="24" t="s">
        <v>66</v>
      </c>
      <c r="I41" s="106">
        <v>119</v>
      </c>
      <c r="J41" s="77">
        <f t="shared" si="1"/>
        <v>0.3181818181818182</v>
      </c>
      <c r="K41" s="106">
        <v>146</v>
      </c>
      <c r="L41" s="77">
        <f t="shared" si="2"/>
        <v>0.32158590308370044</v>
      </c>
      <c r="M41" s="53">
        <f t="shared" si="4"/>
        <v>265</v>
      </c>
      <c r="N41" s="22">
        <f t="shared" si="3"/>
        <v>0.32004830917874394</v>
      </c>
      <c r="O41" s="24"/>
      <c r="P41" s="67"/>
      <c r="Q41" s="68"/>
      <c r="R41" s="67"/>
      <c r="S41" s="68"/>
      <c r="T41" s="69"/>
      <c r="U41" s="70"/>
      <c r="V41" s="62"/>
      <c r="W41" s="67"/>
      <c r="X41" s="68"/>
      <c r="Y41" s="67"/>
      <c r="Z41" s="68"/>
      <c r="AA41" s="69"/>
      <c r="AB41" s="70"/>
    </row>
    <row r="42" spans="1:28" ht="12.75">
      <c r="A42" s="24" t="s">
        <v>67</v>
      </c>
      <c r="B42" s="24" t="s">
        <v>64</v>
      </c>
      <c r="C42" s="24" t="s">
        <v>65</v>
      </c>
      <c r="D42" s="24"/>
      <c r="E42" s="60">
        <v>380</v>
      </c>
      <c r="F42" s="60">
        <v>403</v>
      </c>
      <c r="G42" s="20">
        <f t="shared" si="0"/>
        <v>783</v>
      </c>
      <c r="H42" s="24" t="s">
        <v>67</v>
      </c>
      <c r="I42" s="106">
        <v>117</v>
      </c>
      <c r="J42" s="77">
        <f t="shared" si="1"/>
        <v>0.3078947368421053</v>
      </c>
      <c r="K42" s="106">
        <v>117</v>
      </c>
      <c r="L42" s="77">
        <f t="shared" si="2"/>
        <v>0.2903225806451613</v>
      </c>
      <c r="M42" s="53">
        <f t="shared" si="4"/>
        <v>234</v>
      </c>
      <c r="N42" s="22">
        <f t="shared" si="3"/>
        <v>0.2988505747126437</v>
      </c>
      <c r="O42" s="24"/>
      <c r="P42" s="67"/>
      <c r="Q42" s="68"/>
      <c r="R42" s="67"/>
      <c r="S42" s="68"/>
      <c r="T42" s="69"/>
      <c r="U42" s="70"/>
      <c r="V42" s="62"/>
      <c r="W42" s="67"/>
      <c r="X42" s="68"/>
      <c r="Y42" s="67"/>
      <c r="Z42" s="68"/>
      <c r="AA42" s="69"/>
      <c r="AB42" s="70"/>
    </row>
    <row r="43" spans="1:28" ht="12.75">
      <c r="A43" s="24" t="s">
        <v>68</v>
      </c>
      <c r="B43" s="24" t="s">
        <v>104</v>
      </c>
      <c r="C43" s="24" t="s">
        <v>105</v>
      </c>
      <c r="D43" s="24">
        <v>21</v>
      </c>
      <c r="E43" s="60">
        <v>1</v>
      </c>
      <c r="F43" s="60">
        <v>0</v>
      </c>
      <c r="G43" s="20">
        <f t="shared" si="0"/>
        <v>1</v>
      </c>
      <c r="H43" s="24" t="s">
        <v>68</v>
      </c>
      <c r="I43" s="106">
        <v>13</v>
      </c>
      <c r="J43" s="77">
        <f t="shared" si="1"/>
        <v>13</v>
      </c>
      <c r="K43" s="106">
        <v>15</v>
      </c>
      <c r="L43" s="77" t="e">
        <f t="shared" si="2"/>
        <v>#DIV/0!</v>
      </c>
      <c r="M43" s="53">
        <f t="shared" si="4"/>
        <v>28</v>
      </c>
      <c r="N43" s="22">
        <f t="shared" si="3"/>
        <v>28</v>
      </c>
      <c r="O43" s="24"/>
      <c r="P43" s="67"/>
      <c r="Q43" s="68"/>
      <c r="R43" s="67"/>
      <c r="S43" s="68"/>
      <c r="T43" s="69"/>
      <c r="U43" s="70"/>
      <c r="V43" s="62"/>
      <c r="W43" s="67"/>
      <c r="X43" s="68"/>
      <c r="Y43" s="67"/>
      <c r="Z43" s="68"/>
      <c r="AA43" s="69"/>
      <c r="AB43" s="70"/>
    </row>
    <row r="44" spans="1:28" ht="12.75">
      <c r="A44" s="24" t="s">
        <v>69</v>
      </c>
      <c r="B44" s="24" t="s">
        <v>70</v>
      </c>
      <c r="C44" s="24" t="s">
        <v>71</v>
      </c>
      <c r="D44" s="24" t="s">
        <v>72</v>
      </c>
      <c r="E44" s="60">
        <v>551</v>
      </c>
      <c r="F44" s="60">
        <v>527</v>
      </c>
      <c r="G44" s="20">
        <f t="shared" si="0"/>
        <v>1078</v>
      </c>
      <c r="H44" s="24" t="s">
        <v>69</v>
      </c>
      <c r="I44" s="106">
        <v>178</v>
      </c>
      <c r="J44" s="77">
        <f t="shared" si="1"/>
        <v>0.32304900181488205</v>
      </c>
      <c r="K44" s="106">
        <v>200</v>
      </c>
      <c r="L44" s="77">
        <f t="shared" si="2"/>
        <v>0.3795066413662239</v>
      </c>
      <c r="M44" s="53">
        <f t="shared" si="4"/>
        <v>378</v>
      </c>
      <c r="N44" s="22">
        <f t="shared" si="3"/>
        <v>0.35064935064935066</v>
      </c>
      <c r="O44" s="24"/>
      <c r="P44" s="67"/>
      <c r="Q44" s="68"/>
      <c r="R44" s="67"/>
      <c r="S44" s="68"/>
      <c r="T44" s="69"/>
      <c r="U44" s="70"/>
      <c r="V44" s="62"/>
      <c r="W44" s="67"/>
      <c r="X44" s="68"/>
      <c r="Y44" s="67"/>
      <c r="Z44" s="68"/>
      <c r="AA44" s="69"/>
      <c r="AB44" s="70"/>
    </row>
    <row r="45" spans="1:28" ht="12.75">
      <c r="A45" s="24" t="s">
        <v>73</v>
      </c>
      <c r="B45" s="24" t="s">
        <v>70</v>
      </c>
      <c r="C45" s="24" t="s">
        <v>71</v>
      </c>
      <c r="D45" s="24" t="s">
        <v>72</v>
      </c>
      <c r="E45" s="60">
        <v>405</v>
      </c>
      <c r="F45" s="60">
        <v>460</v>
      </c>
      <c r="G45" s="20">
        <f t="shared" si="0"/>
        <v>865</v>
      </c>
      <c r="H45" s="24" t="s">
        <v>73</v>
      </c>
      <c r="I45" s="106">
        <v>144</v>
      </c>
      <c r="J45" s="77">
        <f t="shared" si="1"/>
        <v>0.35555555555555557</v>
      </c>
      <c r="K45" s="106">
        <v>145</v>
      </c>
      <c r="L45" s="77">
        <f t="shared" si="2"/>
        <v>0.31521739130434784</v>
      </c>
      <c r="M45" s="53">
        <f t="shared" si="4"/>
        <v>289</v>
      </c>
      <c r="N45" s="22">
        <f t="shared" si="3"/>
        <v>0.33410404624277457</v>
      </c>
      <c r="O45" s="24"/>
      <c r="P45" s="67"/>
      <c r="Q45" s="68"/>
      <c r="R45" s="67"/>
      <c r="S45" s="68"/>
      <c r="T45" s="69"/>
      <c r="U45" s="70"/>
      <c r="V45" s="62"/>
      <c r="W45" s="67"/>
      <c r="X45" s="68"/>
      <c r="Y45" s="67"/>
      <c r="Z45" s="68"/>
      <c r="AA45" s="69"/>
      <c r="AB45" s="70"/>
    </row>
    <row r="46" spans="1:28" ht="12.75">
      <c r="A46" s="24" t="s">
        <v>74</v>
      </c>
      <c r="B46" s="24" t="s">
        <v>70</v>
      </c>
      <c r="C46" s="24" t="s">
        <v>71</v>
      </c>
      <c r="D46" s="24" t="s">
        <v>72</v>
      </c>
      <c r="E46" s="60">
        <v>389</v>
      </c>
      <c r="F46" s="60">
        <v>466</v>
      </c>
      <c r="G46" s="20">
        <f t="shared" si="0"/>
        <v>855</v>
      </c>
      <c r="H46" s="24" t="s">
        <v>74</v>
      </c>
      <c r="I46" s="106">
        <v>132</v>
      </c>
      <c r="J46" s="77">
        <f t="shared" si="1"/>
        <v>0.3393316195372751</v>
      </c>
      <c r="K46" s="106">
        <v>138</v>
      </c>
      <c r="L46" s="77">
        <f t="shared" si="2"/>
        <v>0.296137339055794</v>
      </c>
      <c r="M46" s="53">
        <f t="shared" si="4"/>
        <v>270</v>
      </c>
      <c r="N46" s="22">
        <f t="shared" si="3"/>
        <v>0.3157894736842105</v>
      </c>
      <c r="O46" s="24"/>
      <c r="P46" s="67"/>
      <c r="Q46" s="68"/>
      <c r="R46" s="67"/>
      <c r="S46" s="68"/>
      <c r="T46" s="69"/>
      <c r="U46" s="70"/>
      <c r="V46" s="62"/>
      <c r="W46" s="67"/>
      <c r="X46" s="68"/>
      <c r="Y46" s="67"/>
      <c r="Z46" s="68"/>
      <c r="AA46" s="69"/>
      <c r="AB46" s="70"/>
    </row>
    <row r="47" spans="1:28" ht="12.75">
      <c r="A47" s="24" t="s">
        <v>75</v>
      </c>
      <c r="B47" s="24" t="s">
        <v>70</v>
      </c>
      <c r="C47" s="24" t="s">
        <v>71</v>
      </c>
      <c r="D47" s="24" t="s">
        <v>72</v>
      </c>
      <c r="E47" s="60">
        <v>354</v>
      </c>
      <c r="F47" s="60">
        <v>345</v>
      </c>
      <c r="G47" s="20">
        <f t="shared" si="0"/>
        <v>699</v>
      </c>
      <c r="H47" s="24" t="s">
        <v>75</v>
      </c>
      <c r="I47" s="106">
        <v>91</v>
      </c>
      <c r="J47" s="77">
        <f t="shared" si="1"/>
        <v>0.2570621468926554</v>
      </c>
      <c r="K47" s="106">
        <v>94</v>
      </c>
      <c r="L47" s="77">
        <f t="shared" si="2"/>
        <v>0.27246376811594203</v>
      </c>
      <c r="M47" s="53">
        <f t="shared" si="4"/>
        <v>185</v>
      </c>
      <c r="N47" s="22">
        <f t="shared" si="3"/>
        <v>0.2646638054363376</v>
      </c>
      <c r="O47" s="24"/>
      <c r="P47" s="67"/>
      <c r="Q47" s="68"/>
      <c r="R47" s="67"/>
      <c r="S47" s="68"/>
      <c r="T47" s="69"/>
      <c r="U47" s="70"/>
      <c r="V47" s="62"/>
      <c r="W47" s="67"/>
      <c r="X47" s="68"/>
      <c r="Y47" s="67"/>
      <c r="Z47" s="68"/>
      <c r="AA47" s="69"/>
      <c r="AB47" s="70"/>
    </row>
    <row r="48" spans="1:28" ht="12.75">
      <c r="A48" s="24" t="s">
        <v>76</v>
      </c>
      <c r="B48" s="24" t="s">
        <v>77</v>
      </c>
      <c r="C48" s="24" t="s">
        <v>78</v>
      </c>
      <c r="D48" s="24" t="s">
        <v>11</v>
      </c>
      <c r="E48" s="60">
        <v>374</v>
      </c>
      <c r="F48" s="60">
        <v>397</v>
      </c>
      <c r="G48" s="20">
        <f t="shared" si="0"/>
        <v>771</v>
      </c>
      <c r="H48" s="24" t="s">
        <v>76</v>
      </c>
      <c r="I48" s="106">
        <v>146</v>
      </c>
      <c r="J48" s="77">
        <f t="shared" si="1"/>
        <v>0.39037433155080214</v>
      </c>
      <c r="K48" s="106">
        <v>153</v>
      </c>
      <c r="L48" s="77">
        <f t="shared" si="2"/>
        <v>0.3853904282115869</v>
      </c>
      <c r="M48" s="53">
        <f t="shared" si="4"/>
        <v>299</v>
      </c>
      <c r="N48" s="22">
        <f t="shared" si="3"/>
        <v>0.38780804150453957</v>
      </c>
      <c r="O48" s="24"/>
      <c r="P48" s="67"/>
      <c r="Q48" s="68"/>
      <c r="R48" s="67"/>
      <c r="S48" s="68"/>
      <c r="T48" s="69"/>
      <c r="U48" s="70"/>
      <c r="V48" s="62"/>
      <c r="W48" s="67"/>
      <c r="X48" s="68"/>
      <c r="Y48" s="67"/>
      <c r="Z48" s="68"/>
      <c r="AA48" s="69"/>
      <c r="AB48" s="70"/>
    </row>
    <row r="49" spans="1:28" ht="12.75">
      <c r="A49" s="24" t="s">
        <v>79</v>
      </c>
      <c r="B49" s="24" t="s">
        <v>77</v>
      </c>
      <c r="C49" s="24" t="s">
        <v>78</v>
      </c>
      <c r="D49" s="24" t="s">
        <v>11</v>
      </c>
      <c r="E49" s="60">
        <v>358</v>
      </c>
      <c r="F49" s="60">
        <v>374</v>
      </c>
      <c r="G49" s="20">
        <f t="shared" si="0"/>
        <v>732</v>
      </c>
      <c r="H49" s="24" t="s">
        <v>79</v>
      </c>
      <c r="I49" s="106">
        <v>124</v>
      </c>
      <c r="J49" s="77">
        <f t="shared" si="1"/>
        <v>0.3463687150837989</v>
      </c>
      <c r="K49" s="106">
        <v>152</v>
      </c>
      <c r="L49" s="77">
        <f t="shared" si="2"/>
        <v>0.40641711229946526</v>
      </c>
      <c r="M49" s="53">
        <f t="shared" si="4"/>
        <v>276</v>
      </c>
      <c r="N49" s="22">
        <f t="shared" si="3"/>
        <v>0.3770491803278688</v>
      </c>
      <c r="O49" s="24"/>
      <c r="P49" s="67"/>
      <c r="Q49" s="68"/>
      <c r="R49" s="67"/>
      <c r="S49" s="68"/>
      <c r="T49" s="69"/>
      <c r="U49" s="70"/>
      <c r="V49" s="62"/>
      <c r="W49" s="67"/>
      <c r="X49" s="68"/>
      <c r="Y49" s="67"/>
      <c r="Z49" s="68"/>
      <c r="AA49" s="69"/>
      <c r="AB49" s="70"/>
    </row>
    <row r="50" spans="1:28" ht="12.75">
      <c r="A50" s="24" t="s">
        <v>80</v>
      </c>
      <c r="B50" s="24" t="s">
        <v>77</v>
      </c>
      <c r="C50" s="24" t="s">
        <v>78</v>
      </c>
      <c r="D50" s="24" t="s">
        <v>11</v>
      </c>
      <c r="E50" s="60">
        <v>329</v>
      </c>
      <c r="F50" s="60">
        <v>361</v>
      </c>
      <c r="G50" s="20">
        <f t="shared" si="0"/>
        <v>690</v>
      </c>
      <c r="H50" s="24" t="s">
        <v>80</v>
      </c>
      <c r="I50" s="106">
        <v>139</v>
      </c>
      <c r="J50" s="77">
        <f t="shared" si="1"/>
        <v>0.42249240121580545</v>
      </c>
      <c r="K50" s="106">
        <v>150</v>
      </c>
      <c r="L50" s="77">
        <f t="shared" si="2"/>
        <v>0.4155124653739612</v>
      </c>
      <c r="M50" s="53">
        <f t="shared" si="4"/>
        <v>289</v>
      </c>
      <c r="N50" s="22">
        <f t="shared" si="3"/>
        <v>0.41884057971014493</v>
      </c>
      <c r="O50" s="24"/>
      <c r="P50" s="67"/>
      <c r="Q50" s="68"/>
      <c r="R50" s="67"/>
      <c r="S50" s="68"/>
      <c r="T50" s="69"/>
      <c r="U50" s="70"/>
      <c r="V50" s="62"/>
      <c r="W50" s="67"/>
      <c r="X50" s="68"/>
      <c r="Y50" s="67"/>
      <c r="Z50" s="68"/>
      <c r="AA50" s="69"/>
      <c r="AB50" s="70"/>
    </row>
    <row r="51" spans="1:28" ht="12.75">
      <c r="A51" s="24" t="s">
        <v>81</v>
      </c>
      <c r="B51" s="24" t="s">
        <v>82</v>
      </c>
      <c r="C51" s="24" t="s">
        <v>25</v>
      </c>
      <c r="D51" s="24" t="s">
        <v>83</v>
      </c>
      <c r="E51" s="60">
        <v>307</v>
      </c>
      <c r="F51" s="60">
        <v>347</v>
      </c>
      <c r="G51" s="20">
        <f t="shared" si="0"/>
        <v>654</v>
      </c>
      <c r="H51" s="24" t="s">
        <v>81</v>
      </c>
      <c r="I51" s="106">
        <v>81</v>
      </c>
      <c r="J51" s="77">
        <f t="shared" si="1"/>
        <v>0.26384364820846906</v>
      </c>
      <c r="K51" s="106">
        <v>92</v>
      </c>
      <c r="L51" s="77">
        <f t="shared" si="2"/>
        <v>0.26512968299711814</v>
      </c>
      <c r="M51" s="53">
        <f t="shared" si="4"/>
        <v>173</v>
      </c>
      <c r="N51" s="22">
        <f t="shared" si="3"/>
        <v>0.26452599388379205</v>
      </c>
      <c r="O51" s="24"/>
      <c r="P51" s="67"/>
      <c r="Q51" s="68"/>
      <c r="R51" s="67"/>
      <c r="S51" s="68"/>
      <c r="T51" s="69"/>
      <c r="U51" s="70"/>
      <c r="V51" s="62"/>
      <c r="W51" s="67"/>
      <c r="X51" s="68"/>
      <c r="Y51" s="67"/>
      <c r="Z51" s="68"/>
      <c r="AA51" s="69"/>
      <c r="AB51" s="70"/>
    </row>
    <row r="52" spans="1:28" ht="12.75">
      <c r="A52" s="24" t="s">
        <v>84</v>
      </c>
      <c r="B52" s="24" t="s">
        <v>82</v>
      </c>
      <c r="C52" s="24" t="s">
        <v>25</v>
      </c>
      <c r="D52" s="24" t="s">
        <v>83</v>
      </c>
      <c r="E52" s="60">
        <v>348</v>
      </c>
      <c r="F52" s="60">
        <v>396</v>
      </c>
      <c r="G52" s="20">
        <f t="shared" si="0"/>
        <v>744</v>
      </c>
      <c r="H52" s="24" t="s">
        <v>84</v>
      </c>
      <c r="I52" s="106">
        <v>98</v>
      </c>
      <c r="J52" s="77">
        <f t="shared" si="1"/>
        <v>0.28160919540229884</v>
      </c>
      <c r="K52" s="106">
        <v>119</v>
      </c>
      <c r="L52" s="77">
        <f t="shared" si="2"/>
        <v>0.3005050505050505</v>
      </c>
      <c r="M52" s="53">
        <f t="shared" si="4"/>
        <v>217</v>
      </c>
      <c r="N52" s="22">
        <f t="shared" si="3"/>
        <v>0.2916666666666667</v>
      </c>
      <c r="O52" s="24"/>
      <c r="P52" s="67"/>
      <c r="Q52" s="68"/>
      <c r="R52" s="67"/>
      <c r="S52" s="68"/>
      <c r="T52" s="69"/>
      <c r="U52" s="70"/>
      <c r="V52" s="62"/>
      <c r="W52" s="67"/>
      <c r="X52" s="68"/>
      <c r="Y52" s="67"/>
      <c r="Z52" s="68"/>
      <c r="AA52" s="69"/>
      <c r="AB52" s="70"/>
    </row>
    <row r="53" spans="1:28" ht="12.75">
      <c r="A53" s="24" t="s">
        <v>85</v>
      </c>
      <c r="B53" s="24" t="s">
        <v>86</v>
      </c>
      <c r="C53" s="24" t="s">
        <v>87</v>
      </c>
      <c r="D53" s="24"/>
      <c r="E53" s="60">
        <v>404</v>
      </c>
      <c r="F53" s="60">
        <v>449</v>
      </c>
      <c r="G53" s="20">
        <f t="shared" si="0"/>
        <v>853</v>
      </c>
      <c r="H53" s="24" t="s">
        <v>85</v>
      </c>
      <c r="I53" s="106">
        <v>129</v>
      </c>
      <c r="J53" s="77">
        <f t="shared" si="1"/>
        <v>0.3193069306930693</v>
      </c>
      <c r="K53" s="106">
        <v>145</v>
      </c>
      <c r="L53" s="77">
        <f t="shared" si="2"/>
        <v>0.32293986636971045</v>
      </c>
      <c r="M53" s="53">
        <f t="shared" si="4"/>
        <v>274</v>
      </c>
      <c r="N53" s="22">
        <f t="shared" si="3"/>
        <v>0.3212192262602579</v>
      </c>
      <c r="O53" s="24"/>
      <c r="P53" s="67"/>
      <c r="Q53" s="68"/>
      <c r="R53" s="67"/>
      <c r="S53" s="68"/>
      <c r="T53" s="69"/>
      <c r="U53" s="70"/>
      <c r="V53" s="62"/>
      <c r="W53" s="67"/>
      <c r="X53" s="68"/>
      <c r="Y53" s="67"/>
      <c r="Z53" s="68"/>
      <c r="AA53" s="69"/>
      <c r="AB53" s="70"/>
    </row>
    <row r="54" spans="1:28" ht="12.75">
      <c r="A54" s="24" t="s">
        <v>88</v>
      </c>
      <c r="B54" s="24" t="s">
        <v>86</v>
      </c>
      <c r="C54" s="24" t="s">
        <v>87</v>
      </c>
      <c r="D54" s="24"/>
      <c r="E54" s="60">
        <v>383</v>
      </c>
      <c r="F54" s="60">
        <v>467</v>
      </c>
      <c r="G54" s="20">
        <f t="shared" si="0"/>
        <v>850</v>
      </c>
      <c r="H54" s="24" t="s">
        <v>88</v>
      </c>
      <c r="I54" s="106">
        <v>123</v>
      </c>
      <c r="J54" s="77">
        <f t="shared" si="1"/>
        <v>0.32114882506527415</v>
      </c>
      <c r="K54" s="106">
        <v>164</v>
      </c>
      <c r="L54" s="77">
        <f t="shared" si="2"/>
        <v>0.3511777301927195</v>
      </c>
      <c r="M54" s="53">
        <f t="shared" si="4"/>
        <v>287</v>
      </c>
      <c r="N54" s="22">
        <f t="shared" si="3"/>
        <v>0.3376470588235294</v>
      </c>
      <c r="O54" s="24"/>
      <c r="P54" s="67"/>
      <c r="Q54" s="68"/>
      <c r="R54" s="67"/>
      <c r="S54" s="68"/>
      <c r="T54" s="69"/>
      <c r="U54" s="70"/>
      <c r="V54" s="62"/>
      <c r="W54" s="67"/>
      <c r="X54" s="68"/>
      <c r="Y54" s="67"/>
      <c r="Z54" s="68"/>
      <c r="AA54" s="69"/>
      <c r="AB54" s="70"/>
    </row>
    <row r="55" spans="1:28" ht="12.75">
      <c r="A55" s="24" t="s">
        <v>89</v>
      </c>
      <c r="B55" s="24" t="s">
        <v>86</v>
      </c>
      <c r="C55" s="24" t="s">
        <v>87</v>
      </c>
      <c r="D55" s="24"/>
      <c r="E55" s="60">
        <v>490</v>
      </c>
      <c r="F55" s="60">
        <v>513</v>
      </c>
      <c r="G55" s="20">
        <f t="shared" si="0"/>
        <v>1003</v>
      </c>
      <c r="H55" s="24" t="s">
        <v>89</v>
      </c>
      <c r="I55" s="106">
        <v>173</v>
      </c>
      <c r="J55" s="77">
        <f t="shared" si="1"/>
        <v>0.35306122448979593</v>
      </c>
      <c r="K55" s="106">
        <v>187</v>
      </c>
      <c r="L55" s="77">
        <f t="shared" si="2"/>
        <v>0.3645224171539961</v>
      </c>
      <c r="M55" s="53">
        <f t="shared" si="4"/>
        <v>360</v>
      </c>
      <c r="N55" s="22">
        <f t="shared" si="3"/>
        <v>0.3589232303090728</v>
      </c>
      <c r="O55" s="24"/>
      <c r="P55" s="67"/>
      <c r="Q55" s="68"/>
      <c r="R55" s="67"/>
      <c r="S55" s="68"/>
      <c r="T55" s="69"/>
      <c r="U55" s="70"/>
      <c r="V55" s="62"/>
      <c r="W55" s="67"/>
      <c r="X55" s="68"/>
      <c r="Y55" s="67"/>
      <c r="Z55" s="68"/>
      <c r="AA55" s="69"/>
      <c r="AB55" s="70"/>
    </row>
    <row r="56" spans="1:28" ht="12.75">
      <c r="A56" s="24" t="s">
        <v>90</v>
      </c>
      <c r="B56" s="24" t="s">
        <v>86</v>
      </c>
      <c r="C56" s="24" t="s">
        <v>87</v>
      </c>
      <c r="D56" s="24"/>
      <c r="E56" s="60">
        <v>366</v>
      </c>
      <c r="F56" s="60">
        <v>452</v>
      </c>
      <c r="G56" s="20">
        <f t="shared" si="0"/>
        <v>818</v>
      </c>
      <c r="H56" s="24" t="s">
        <v>90</v>
      </c>
      <c r="I56" s="106">
        <v>129</v>
      </c>
      <c r="J56" s="77">
        <f t="shared" si="1"/>
        <v>0.3524590163934426</v>
      </c>
      <c r="K56" s="106">
        <v>136</v>
      </c>
      <c r="L56" s="77">
        <f t="shared" si="2"/>
        <v>0.3008849557522124</v>
      </c>
      <c r="M56" s="53">
        <f t="shared" si="4"/>
        <v>265</v>
      </c>
      <c r="N56" s="22">
        <f t="shared" si="3"/>
        <v>0.32396088019559904</v>
      </c>
      <c r="O56" s="24"/>
      <c r="P56" s="67"/>
      <c r="Q56" s="68"/>
      <c r="R56" s="67"/>
      <c r="S56" s="68"/>
      <c r="T56" s="69"/>
      <c r="U56" s="70"/>
      <c r="V56" s="62"/>
      <c r="W56" s="67"/>
      <c r="X56" s="68"/>
      <c r="Y56" s="67"/>
      <c r="Z56" s="68"/>
      <c r="AA56" s="69"/>
      <c r="AB56" s="70"/>
    </row>
    <row r="57" spans="1:28" ht="13.5" thickBot="1">
      <c r="A57" s="24" t="s">
        <v>91</v>
      </c>
      <c r="B57" s="24" t="s">
        <v>86</v>
      </c>
      <c r="C57" s="24" t="s">
        <v>87</v>
      </c>
      <c r="D57" s="24"/>
      <c r="E57" s="60">
        <v>490</v>
      </c>
      <c r="F57" s="60">
        <v>535</v>
      </c>
      <c r="G57" s="20">
        <f>SUM(E57:F57)</f>
        <v>1025</v>
      </c>
      <c r="H57" s="24">
        <v>49</v>
      </c>
      <c r="I57" s="106">
        <v>181</v>
      </c>
      <c r="J57" s="77">
        <f t="shared" si="1"/>
        <v>0.3693877551020408</v>
      </c>
      <c r="K57" s="106">
        <v>189</v>
      </c>
      <c r="L57" s="77">
        <f t="shared" si="2"/>
        <v>0.3532710280373832</v>
      </c>
      <c r="M57" s="53">
        <f t="shared" si="4"/>
        <v>370</v>
      </c>
      <c r="N57" s="22">
        <f t="shared" si="3"/>
        <v>0.36097560975609755</v>
      </c>
      <c r="O57" s="24"/>
      <c r="P57" s="67"/>
      <c r="Q57" s="68"/>
      <c r="R57" s="67"/>
      <c r="S57" s="68"/>
      <c r="T57" s="69"/>
      <c r="U57" s="70"/>
      <c r="V57" s="62"/>
      <c r="W57" s="67"/>
      <c r="X57" s="68"/>
      <c r="Y57" s="67"/>
      <c r="Z57" s="68"/>
      <c r="AA57" s="69"/>
      <c r="AB57" s="70"/>
    </row>
    <row r="58" spans="1:28" ht="13.5" thickBot="1">
      <c r="A58" s="24"/>
      <c r="B58" s="24"/>
      <c r="C58" s="54" t="s">
        <v>92</v>
      </c>
      <c r="D58" s="24"/>
      <c r="E58" s="61">
        <f>SUM(E9:E57)</f>
        <v>18030</v>
      </c>
      <c r="F58" s="61">
        <f>SUM(F9:F57)</f>
        <v>20634</v>
      </c>
      <c r="G58" s="21">
        <f>SUM(G9:G57)</f>
        <v>38664</v>
      </c>
      <c r="I58" s="78">
        <f>SUM(I9:I57)</f>
        <v>5843</v>
      </c>
      <c r="J58" s="79">
        <f>(I58/E58)</f>
        <v>0.3240709927897948</v>
      </c>
      <c r="K58" s="80">
        <f>SUM(K9:K57)</f>
        <v>6561</v>
      </c>
      <c r="L58" s="79">
        <f t="shared" si="2"/>
        <v>0.31797034021517884</v>
      </c>
      <c r="M58" s="53">
        <f>SUM(M9:M57)</f>
        <v>12404</v>
      </c>
      <c r="N58" s="23">
        <f t="shared" si="3"/>
        <v>0.32081522863645767</v>
      </c>
      <c r="O58" s="24"/>
      <c r="P58" s="71"/>
      <c r="Q58" s="72"/>
      <c r="R58" s="71"/>
      <c r="S58" s="72"/>
      <c r="T58" s="62"/>
      <c r="U58" s="73"/>
      <c r="V58" s="62"/>
      <c r="W58" s="71"/>
      <c r="X58" s="72"/>
      <c r="Y58" s="71"/>
      <c r="Z58" s="72"/>
      <c r="AA58" s="62"/>
      <c r="AB58" s="73"/>
    </row>
    <row r="59" spans="8:28" ht="12.75">
      <c r="H59" s="24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</row>
    <row r="60" spans="11:28" ht="12.75">
      <c r="K60" s="26" t="str">
        <f>$G$4</f>
        <v>Sezioni scrutinate</v>
      </c>
      <c r="L60" s="26"/>
      <c r="M60" s="27">
        <f>COUNTIF($M$9:$M$57,"&lt;&gt;0")</f>
        <v>49</v>
      </c>
      <c r="P60" s="63"/>
      <c r="Q60" s="63"/>
      <c r="R60" s="63"/>
      <c r="S60" s="63"/>
      <c r="T60" s="62"/>
      <c r="U60" s="63"/>
      <c r="V60" s="63"/>
      <c r="W60" s="63"/>
      <c r="X60" s="63"/>
      <c r="Y60" s="63"/>
      <c r="Z60" s="63"/>
      <c r="AA60" s="62"/>
      <c r="AB60" s="63"/>
    </row>
    <row r="61" spans="11:28" ht="12.75">
      <c r="K61" s="26" t="s">
        <v>102</v>
      </c>
      <c r="L61" s="26"/>
      <c r="M61" s="28">
        <f>$I$4</f>
        <v>49</v>
      </c>
      <c r="P61" s="63"/>
      <c r="Q61" s="63"/>
      <c r="R61" s="63"/>
      <c r="S61" s="63"/>
      <c r="T61" s="74"/>
      <c r="U61" s="63"/>
      <c r="V61" s="63"/>
      <c r="W61" s="63"/>
      <c r="X61" s="63"/>
      <c r="Y61" s="63"/>
      <c r="Z61" s="63"/>
      <c r="AA61" s="74"/>
      <c r="AB61" s="63"/>
    </row>
  </sheetData>
  <sheetProtection/>
  <mergeCells count="3">
    <mergeCell ref="I6:N6"/>
    <mergeCell ref="P6:U6"/>
    <mergeCell ref="W6:AB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61"/>
  <sheetViews>
    <sheetView zoomScale="75" zoomScaleNormal="75" workbookViewId="0" topLeftCell="A10">
      <selection activeCell="I6" sqref="I6:N58"/>
    </sheetView>
  </sheetViews>
  <sheetFormatPr defaultColWidth="9.140625" defaultRowHeight="12.75"/>
  <cols>
    <col min="1" max="1" width="4.57421875" style="25" customWidth="1"/>
    <col min="2" max="2" width="36.28125" style="25" customWidth="1"/>
    <col min="3" max="3" width="24.57421875" style="25" customWidth="1"/>
    <col min="4" max="4" width="4.7109375" style="25" customWidth="1"/>
    <col min="5" max="5" width="10.421875" style="41" customWidth="1"/>
    <col min="6" max="6" width="10.28125" style="41" customWidth="1"/>
    <col min="7" max="7" width="8.8515625" style="41" customWidth="1"/>
    <col min="8" max="8" width="7.140625" style="25" customWidth="1"/>
    <col min="9" max="14" width="10.28125" style="25" customWidth="1"/>
    <col min="15" max="15" width="4.7109375" style="25" customWidth="1"/>
    <col min="16" max="21" width="10.57421875" style="25" customWidth="1"/>
    <col min="22" max="22" width="5.8515625" style="25" customWidth="1"/>
    <col min="23" max="28" width="10.28125" style="25" customWidth="1"/>
    <col min="29" max="16384" width="8.8515625" style="25" customWidth="1"/>
  </cols>
  <sheetData>
    <row r="1" ht="12.75"/>
    <row r="2" spans="5:11" ht="12.75">
      <c r="E2" s="32" t="s">
        <v>109</v>
      </c>
      <c r="F2" s="33"/>
      <c r="G2" s="33" t="s">
        <v>115</v>
      </c>
      <c r="H2" s="34" t="s">
        <v>99</v>
      </c>
      <c r="I2" s="35">
        <v>0.6458333333333334</v>
      </c>
      <c r="J2" s="35"/>
      <c r="K2" s="35"/>
    </row>
    <row r="3" spans="2:11" ht="12.75">
      <c r="B3" s="36"/>
      <c r="C3" s="37"/>
      <c r="D3" s="37"/>
      <c r="E3" s="38" t="s">
        <v>114</v>
      </c>
      <c r="F3" s="33"/>
      <c r="G3" s="39" t="s">
        <v>100</v>
      </c>
      <c r="H3" s="34"/>
      <c r="I3" s="34"/>
      <c r="J3" s="34" t="s">
        <v>101</v>
      </c>
      <c r="K3" s="34"/>
    </row>
    <row r="4" spans="2:11" ht="38.25">
      <c r="B4" s="36"/>
      <c r="C4" s="37"/>
      <c r="D4" s="37"/>
      <c r="E4" s="40" t="s">
        <v>111</v>
      </c>
      <c r="F4" s="33"/>
      <c r="G4" s="39" t="s">
        <v>106</v>
      </c>
      <c r="H4" s="34"/>
      <c r="I4" s="34">
        <v>49</v>
      </c>
      <c r="J4" s="56"/>
      <c r="K4" s="57"/>
    </row>
    <row r="5" spans="16:28" ht="13.5" thickBot="1"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3:28" ht="13.5" thickBot="1">
      <c r="C6" s="42">
        <f ca="1">NOW()</f>
        <v>38516.668505208334</v>
      </c>
      <c r="I6" s="107" t="str">
        <f>$E$2&amp;" "&amp;$E$3&amp;" del "&amp;$E$4&amp;" "&amp;$G$2&amp;" "&amp;$H$2&amp;" "&amp;TEXT(I2,"h.mm")</f>
        <v>Referendum N° 4 del 12-13 Giugno 2005 Affluenza Lunedì ore 15.30</v>
      </c>
      <c r="J6" s="108"/>
      <c r="K6" s="108"/>
      <c r="L6" s="108"/>
      <c r="M6" s="108"/>
      <c r="N6" s="109"/>
      <c r="O6" s="24"/>
      <c r="P6" s="110"/>
      <c r="Q6" s="110"/>
      <c r="R6" s="110"/>
      <c r="S6" s="110"/>
      <c r="T6" s="110"/>
      <c r="U6" s="110"/>
      <c r="V6" s="62"/>
      <c r="W6" s="110"/>
      <c r="X6" s="110"/>
      <c r="Y6" s="110"/>
      <c r="Z6" s="110"/>
      <c r="AA6" s="110"/>
      <c r="AB6" s="110"/>
    </row>
    <row r="7" spans="5:28" ht="12.75">
      <c r="E7" s="43" t="s">
        <v>0</v>
      </c>
      <c r="F7" s="44" t="s">
        <v>0</v>
      </c>
      <c r="G7" s="44" t="s">
        <v>0</v>
      </c>
      <c r="I7" s="75" t="s">
        <v>93</v>
      </c>
      <c r="J7" s="45" t="s">
        <v>94</v>
      </c>
      <c r="K7" s="45" t="s">
        <v>93</v>
      </c>
      <c r="L7" s="45" t="s">
        <v>94</v>
      </c>
      <c r="M7" s="45" t="s">
        <v>93</v>
      </c>
      <c r="N7" s="46" t="s">
        <v>94</v>
      </c>
      <c r="O7" s="24"/>
      <c r="P7" s="65"/>
      <c r="Q7" s="65"/>
      <c r="R7" s="65"/>
      <c r="S7" s="65"/>
      <c r="T7" s="64"/>
      <c r="U7" s="64"/>
      <c r="V7" s="62"/>
      <c r="W7" s="65"/>
      <c r="X7" s="65"/>
      <c r="Y7" s="65"/>
      <c r="Z7" s="65"/>
      <c r="AA7" s="64"/>
      <c r="AB7" s="64"/>
    </row>
    <row r="8" spans="1:28" ht="13.5" thickBot="1">
      <c r="A8" s="47" t="s">
        <v>1</v>
      </c>
      <c r="B8" s="47" t="s">
        <v>2</v>
      </c>
      <c r="C8" s="47" t="s">
        <v>3</v>
      </c>
      <c r="D8" s="47" t="s">
        <v>4</v>
      </c>
      <c r="E8" s="48" t="s">
        <v>5</v>
      </c>
      <c r="F8" s="49" t="s">
        <v>6</v>
      </c>
      <c r="G8" s="49" t="s">
        <v>7</v>
      </c>
      <c r="H8" s="47" t="s">
        <v>1</v>
      </c>
      <c r="I8" s="76" t="s">
        <v>5</v>
      </c>
      <c r="J8" s="50" t="s">
        <v>5</v>
      </c>
      <c r="K8" s="50" t="s">
        <v>6</v>
      </c>
      <c r="L8" s="50" t="s">
        <v>6</v>
      </c>
      <c r="M8" s="50" t="s">
        <v>7</v>
      </c>
      <c r="N8" s="51" t="s">
        <v>7</v>
      </c>
      <c r="O8" s="47"/>
      <c r="P8" s="65"/>
      <c r="Q8" s="65"/>
      <c r="R8" s="65"/>
      <c r="S8" s="65"/>
      <c r="T8" s="64"/>
      <c r="U8" s="64"/>
      <c r="V8" s="66"/>
      <c r="W8" s="65"/>
      <c r="X8" s="65"/>
      <c r="Y8" s="65"/>
      <c r="Z8" s="65"/>
      <c r="AA8" s="64"/>
      <c r="AB8" s="64"/>
    </row>
    <row r="9" spans="1:28" ht="12.75">
      <c r="A9" s="24" t="s">
        <v>8</v>
      </c>
      <c r="B9" s="24" t="s">
        <v>9</v>
      </c>
      <c r="C9" s="52" t="s">
        <v>10</v>
      </c>
      <c r="D9" s="24">
        <v>3</v>
      </c>
      <c r="E9" s="60">
        <v>371</v>
      </c>
      <c r="F9" s="60">
        <v>457</v>
      </c>
      <c r="G9" s="20">
        <f aca="true" t="shared" si="0" ref="G9:G56">SUM(E9:F9)</f>
        <v>828</v>
      </c>
      <c r="H9" s="24" t="s">
        <v>8</v>
      </c>
      <c r="I9" s="106">
        <v>131</v>
      </c>
      <c r="J9" s="77">
        <f aca="true" t="shared" si="1" ref="J9:J57">(I9/E9)</f>
        <v>0.353099730458221</v>
      </c>
      <c r="K9" s="106">
        <v>138</v>
      </c>
      <c r="L9" s="77">
        <f aca="true" t="shared" si="2" ref="L9:L58">(K9/F9)</f>
        <v>0.30196936542669583</v>
      </c>
      <c r="M9" s="53">
        <f>SUM(I9,K9)</f>
        <v>269</v>
      </c>
      <c r="N9" s="22">
        <f aca="true" t="shared" si="3" ref="N9:N58">(M9/G9)</f>
        <v>0.3248792270531401</v>
      </c>
      <c r="O9" s="24"/>
      <c r="P9" s="67"/>
      <c r="Q9" s="68"/>
      <c r="R9" s="67"/>
      <c r="S9" s="68"/>
      <c r="T9" s="69"/>
      <c r="U9" s="70"/>
      <c r="V9" s="62"/>
      <c r="W9" s="67"/>
      <c r="X9" s="68"/>
      <c r="Y9" s="67"/>
      <c r="Z9" s="68"/>
      <c r="AA9" s="69"/>
      <c r="AB9" s="70"/>
    </row>
    <row r="10" spans="1:28" ht="12.75">
      <c r="A10" s="24" t="s">
        <v>12</v>
      </c>
      <c r="B10" s="24" t="s">
        <v>9</v>
      </c>
      <c r="C10" s="52" t="s">
        <v>10</v>
      </c>
      <c r="D10" s="24">
        <v>3</v>
      </c>
      <c r="E10" s="60">
        <v>282</v>
      </c>
      <c r="F10" s="60">
        <v>457</v>
      </c>
      <c r="G10" s="20">
        <f t="shared" si="0"/>
        <v>739</v>
      </c>
      <c r="H10" s="24" t="s">
        <v>12</v>
      </c>
      <c r="I10" s="106">
        <v>87</v>
      </c>
      <c r="J10" s="77">
        <f t="shared" si="1"/>
        <v>0.30851063829787234</v>
      </c>
      <c r="K10" s="106">
        <v>89</v>
      </c>
      <c r="L10" s="77">
        <f t="shared" si="2"/>
        <v>0.19474835886214442</v>
      </c>
      <c r="M10" s="53">
        <f>SUM(I10,K10)</f>
        <v>176</v>
      </c>
      <c r="N10" s="22">
        <f t="shared" si="3"/>
        <v>0.2381596752368065</v>
      </c>
      <c r="O10" s="24"/>
      <c r="P10" s="67"/>
      <c r="Q10" s="68"/>
      <c r="R10" s="67"/>
      <c r="S10" s="68"/>
      <c r="T10" s="69"/>
      <c r="U10" s="70"/>
      <c r="V10" s="62"/>
      <c r="W10" s="67"/>
      <c r="X10" s="68"/>
      <c r="Y10" s="67"/>
      <c r="Z10" s="68"/>
      <c r="AA10" s="69"/>
      <c r="AB10" s="70"/>
    </row>
    <row r="11" spans="1:28" ht="12.75">
      <c r="A11" s="24" t="s">
        <v>13</v>
      </c>
      <c r="B11" s="24" t="s">
        <v>14</v>
      </c>
      <c r="C11" s="24" t="s">
        <v>15</v>
      </c>
      <c r="D11" s="24" t="s">
        <v>16</v>
      </c>
      <c r="E11" s="60">
        <v>335</v>
      </c>
      <c r="F11" s="60">
        <v>389</v>
      </c>
      <c r="G11" s="20">
        <f t="shared" si="0"/>
        <v>724</v>
      </c>
      <c r="H11" s="24" t="s">
        <v>13</v>
      </c>
      <c r="I11" s="106">
        <v>70</v>
      </c>
      <c r="J11" s="77">
        <f t="shared" si="1"/>
        <v>0.208955223880597</v>
      </c>
      <c r="K11" s="106">
        <v>78</v>
      </c>
      <c r="L11" s="77">
        <f t="shared" si="2"/>
        <v>0.20051413881748073</v>
      </c>
      <c r="M11" s="53">
        <f aca="true" t="shared" si="4" ref="M11:M57">SUM(I11,K11)</f>
        <v>148</v>
      </c>
      <c r="N11" s="22">
        <f t="shared" si="3"/>
        <v>0.20441988950276244</v>
      </c>
      <c r="O11" s="24"/>
      <c r="P11" s="67"/>
      <c r="Q11" s="68"/>
      <c r="R11" s="67"/>
      <c r="S11" s="68"/>
      <c r="T11" s="69"/>
      <c r="U11" s="70"/>
      <c r="V11" s="62"/>
      <c r="W11" s="67"/>
      <c r="X11" s="68"/>
      <c r="Y11" s="67"/>
      <c r="Z11" s="68"/>
      <c r="AA11" s="69"/>
      <c r="AB11" s="70"/>
    </row>
    <row r="12" spans="1:28" ht="12.75">
      <c r="A12" s="24" t="s">
        <v>17</v>
      </c>
      <c r="B12" s="24" t="s">
        <v>18</v>
      </c>
      <c r="C12" s="24" t="s">
        <v>19</v>
      </c>
      <c r="D12" s="24">
        <v>48</v>
      </c>
      <c r="E12" s="60">
        <v>336</v>
      </c>
      <c r="F12" s="60">
        <v>440</v>
      </c>
      <c r="G12" s="20">
        <f t="shared" si="0"/>
        <v>776</v>
      </c>
      <c r="H12" s="24" t="s">
        <v>17</v>
      </c>
      <c r="I12" s="106">
        <v>122</v>
      </c>
      <c r="J12" s="77">
        <f t="shared" si="1"/>
        <v>0.3630952380952381</v>
      </c>
      <c r="K12" s="106">
        <v>124</v>
      </c>
      <c r="L12" s="77">
        <f t="shared" si="2"/>
        <v>0.2818181818181818</v>
      </c>
      <c r="M12" s="53">
        <f t="shared" si="4"/>
        <v>246</v>
      </c>
      <c r="N12" s="22">
        <f t="shared" si="3"/>
        <v>0.3170103092783505</v>
      </c>
      <c r="O12" s="24"/>
      <c r="P12" s="67"/>
      <c r="Q12" s="68"/>
      <c r="R12" s="67"/>
      <c r="S12" s="68"/>
      <c r="T12" s="69"/>
      <c r="U12" s="70"/>
      <c r="V12" s="62"/>
      <c r="W12" s="67"/>
      <c r="X12" s="68"/>
      <c r="Y12" s="67"/>
      <c r="Z12" s="68"/>
      <c r="AA12" s="69"/>
      <c r="AB12" s="70"/>
    </row>
    <row r="13" spans="1:28" ht="12.75">
      <c r="A13" s="24" t="s">
        <v>20</v>
      </c>
      <c r="B13" s="24" t="s">
        <v>18</v>
      </c>
      <c r="C13" s="24" t="s">
        <v>19</v>
      </c>
      <c r="D13" s="24">
        <v>48</v>
      </c>
      <c r="E13" s="60">
        <v>313</v>
      </c>
      <c r="F13" s="60">
        <v>356</v>
      </c>
      <c r="G13" s="20">
        <f t="shared" si="0"/>
        <v>669</v>
      </c>
      <c r="H13" s="24" t="s">
        <v>20</v>
      </c>
      <c r="I13" s="106">
        <v>99</v>
      </c>
      <c r="J13" s="77">
        <f t="shared" si="1"/>
        <v>0.31629392971246006</v>
      </c>
      <c r="K13" s="106">
        <v>118</v>
      </c>
      <c r="L13" s="77">
        <f t="shared" si="2"/>
        <v>0.33146067415730335</v>
      </c>
      <c r="M13" s="53">
        <f t="shared" si="4"/>
        <v>217</v>
      </c>
      <c r="N13" s="22">
        <f t="shared" si="3"/>
        <v>0.3243647234678625</v>
      </c>
      <c r="O13" s="24"/>
      <c r="P13" s="67"/>
      <c r="Q13" s="68"/>
      <c r="R13" s="67"/>
      <c r="S13" s="68"/>
      <c r="T13" s="69"/>
      <c r="U13" s="70"/>
      <c r="V13" s="62"/>
      <c r="W13" s="67"/>
      <c r="X13" s="68"/>
      <c r="Y13" s="67"/>
      <c r="Z13" s="68"/>
      <c r="AA13" s="69"/>
      <c r="AB13" s="70"/>
    </row>
    <row r="14" spans="1:28" ht="12.75">
      <c r="A14" s="24" t="s">
        <v>21</v>
      </c>
      <c r="B14" s="24" t="s">
        <v>18</v>
      </c>
      <c r="C14" s="24" t="s">
        <v>19</v>
      </c>
      <c r="D14" s="24">
        <v>48</v>
      </c>
      <c r="E14" s="60">
        <v>398</v>
      </c>
      <c r="F14" s="60">
        <v>423</v>
      </c>
      <c r="G14" s="20">
        <f t="shared" si="0"/>
        <v>821</v>
      </c>
      <c r="H14" s="24" t="s">
        <v>21</v>
      </c>
      <c r="I14" s="106">
        <v>110</v>
      </c>
      <c r="J14" s="77">
        <f t="shared" si="1"/>
        <v>0.27638190954773867</v>
      </c>
      <c r="K14" s="106">
        <v>122</v>
      </c>
      <c r="L14" s="77">
        <f t="shared" si="2"/>
        <v>0.28841607565011823</v>
      </c>
      <c r="M14" s="53">
        <f t="shared" si="4"/>
        <v>232</v>
      </c>
      <c r="N14" s="22">
        <f t="shared" si="3"/>
        <v>0.28258221680876977</v>
      </c>
      <c r="O14" s="24"/>
      <c r="P14" s="67"/>
      <c r="Q14" s="68"/>
      <c r="R14" s="67"/>
      <c r="S14" s="68"/>
      <c r="T14" s="69"/>
      <c r="U14" s="70"/>
      <c r="V14" s="62"/>
      <c r="W14" s="67"/>
      <c r="X14" s="68"/>
      <c r="Y14" s="67"/>
      <c r="Z14" s="68"/>
      <c r="AA14" s="69"/>
      <c r="AB14" s="70"/>
    </row>
    <row r="15" spans="1:28" ht="12.75">
      <c r="A15" s="24" t="s">
        <v>22</v>
      </c>
      <c r="B15" s="24" t="s">
        <v>18</v>
      </c>
      <c r="C15" s="24" t="s">
        <v>19</v>
      </c>
      <c r="D15" s="24">
        <v>48</v>
      </c>
      <c r="E15" s="60">
        <v>357</v>
      </c>
      <c r="F15" s="60">
        <v>410</v>
      </c>
      <c r="G15" s="20">
        <f t="shared" si="0"/>
        <v>767</v>
      </c>
      <c r="H15" s="24" t="s">
        <v>22</v>
      </c>
      <c r="I15" s="106">
        <v>128</v>
      </c>
      <c r="J15" s="77">
        <f t="shared" si="1"/>
        <v>0.3585434173669468</v>
      </c>
      <c r="K15" s="106">
        <v>127</v>
      </c>
      <c r="L15" s="77">
        <f t="shared" si="2"/>
        <v>0.3097560975609756</v>
      </c>
      <c r="M15" s="53">
        <f t="shared" si="4"/>
        <v>255</v>
      </c>
      <c r="N15" s="22">
        <f t="shared" si="3"/>
        <v>0.3324641460234681</v>
      </c>
      <c r="O15" s="24"/>
      <c r="P15" s="67"/>
      <c r="Q15" s="68"/>
      <c r="R15" s="67"/>
      <c r="S15" s="68"/>
      <c r="T15" s="69"/>
      <c r="U15" s="70"/>
      <c r="V15" s="62"/>
      <c r="W15" s="67"/>
      <c r="X15" s="68"/>
      <c r="Y15" s="67"/>
      <c r="Z15" s="68"/>
      <c r="AA15" s="69"/>
      <c r="AB15" s="70"/>
    </row>
    <row r="16" spans="1:28" ht="12.75">
      <c r="A16" s="24" t="s">
        <v>23</v>
      </c>
      <c r="B16" s="24" t="s">
        <v>24</v>
      </c>
      <c r="C16" s="24" t="s">
        <v>25</v>
      </c>
      <c r="D16" s="24">
        <v>4</v>
      </c>
      <c r="E16" s="60">
        <v>345</v>
      </c>
      <c r="F16" s="60">
        <v>379</v>
      </c>
      <c r="G16" s="20">
        <f t="shared" si="0"/>
        <v>724</v>
      </c>
      <c r="H16" s="24" t="s">
        <v>23</v>
      </c>
      <c r="I16" s="106">
        <v>105</v>
      </c>
      <c r="J16" s="77">
        <f t="shared" si="1"/>
        <v>0.30434782608695654</v>
      </c>
      <c r="K16" s="106">
        <v>126</v>
      </c>
      <c r="L16" s="77">
        <f t="shared" si="2"/>
        <v>0.3324538258575198</v>
      </c>
      <c r="M16" s="53">
        <f t="shared" si="4"/>
        <v>231</v>
      </c>
      <c r="N16" s="22">
        <f t="shared" si="3"/>
        <v>0.319060773480663</v>
      </c>
      <c r="O16" s="24"/>
      <c r="P16" s="67"/>
      <c r="Q16" s="68"/>
      <c r="R16" s="67"/>
      <c r="S16" s="68"/>
      <c r="T16" s="69"/>
      <c r="U16" s="70"/>
      <c r="V16" s="62"/>
      <c r="W16" s="67"/>
      <c r="X16" s="68"/>
      <c r="Y16" s="67"/>
      <c r="Z16" s="68"/>
      <c r="AA16" s="69"/>
      <c r="AB16" s="70"/>
    </row>
    <row r="17" spans="1:28" ht="12.75">
      <c r="A17" s="24" t="s">
        <v>26</v>
      </c>
      <c r="B17" s="24" t="s">
        <v>27</v>
      </c>
      <c r="C17" s="24" t="s">
        <v>28</v>
      </c>
      <c r="D17" s="24" t="s">
        <v>29</v>
      </c>
      <c r="E17" s="60">
        <v>453</v>
      </c>
      <c r="F17" s="60">
        <v>520</v>
      </c>
      <c r="G17" s="20">
        <f t="shared" si="0"/>
        <v>973</v>
      </c>
      <c r="H17" s="24" t="s">
        <v>26</v>
      </c>
      <c r="I17" s="106">
        <v>125</v>
      </c>
      <c r="J17" s="77">
        <f t="shared" si="1"/>
        <v>0.27593818984547464</v>
      </c>
      <c r="K17" s="106">
        <v>150</v>
      </c>
      <c r="L17" s="77">
        <f t="shared" si="2"/>
        <v>0.28846153846153844</v>
      </c>
      <c r="M17" s="53">
        <f t="shared" si="4"/>
        <v>275</v>
      </c>
      <c r="N17" s="22">
        <f t="shared" si="3"/>
        <v>0.28263103802672146</v>
      </c>
      <c r="O17" s="24"/>
      <c r="P17" s="67"/>
      <c r="Q17" s="68"/>
      <c r="R17" s="67"/>
      <c r="S17" s="68"/>
      <c r="T17" s="69"/>
      <c r="U17" s="70"/>
      <c r="V17" s="62"/>
      <c r="W17" s="67"/>
      <c r="X17" s="68"/>
      <c r="Y17" s="67"/>
      <c r="Z17" s="68"/>
      <c r="AA17" s="69"/>
      <c r="AB17" s="70"/>
    </row>
    <row r="18" spans="1:28" ht="12.75">
      <c r="A18" s="24" t="s">
        <v>30</v>
      </c>
      <c r="B18" s="24" t="s">
        <v>31</v>
      </c>
      <c r="C18" s="24" t="s">
        <v>32</v>
      </c>
      <c r="D18" s="24">
        <v>17</v>
      </c>
      <c r="E18" s="60">
        <v>413</v>
      </c>
      <c r="F18" s="60">
        <v>481</v>
      </c>
      <c r="G18" s="20">
        <f t="shared" si="0"/>
        <v>894</v>
      </c>
      <c r="H18" s="24" t="s">
        <v>30</v>
      </c>
      <c r="I18" s="106">
        <v>135</v>
      </c>
      <c r="J18" s="77">
        <f t="shared" si="1"/>
        <v>0.3268765133171913</v>
      </c>
      <c r="K18" s="106">
        <v>155</v>
      </c>
      <c r="L18" s="77">
        <f t="shared" si="2"/>
        <v>0.32224532224532226</v>
      </c>
      <c r="M18" s="53">
        <f t="shared" si="4"/>
        <v>290</v>
      </c>
      <c r="N18" s="22">
        <f t="shared" si="3"/>
        <v>0.3243847874720358</v>
      </c>
      <c r="O18" s="24"/>
      <c r="P18" s="67"/>
      <c r="Q18" s="68"/>
      <c r="R18" s="67"/>
      <c r="S18" s="68"/>
      <c r="T18" s="69"/>
      <c r="U18" s="70"/>
      <c r="V18" s="62"/>
      <c r="W18" s="67"/>
      <c r="X18" s="68"/>
      <c r="Y18" s="67"/>
      <c r="Z18" s="68"/>
      <c r="AA18" s="69"/>
      <c r="AB18" s="70"/>
    </row>
    <row r="19" spans="1:28" ht="12.75">
      <c r="A19" s="24" t="s">
        <v>33</v>
      </c>
      <c r="B19" s="24" t="s">
        <v>31</v>
      </c>
      <c r="C19" s="24" t="s">
        <v>32</v>
      </c>
      <c r="D19" s="24">
        <v>17</v>
      </c>
      <c r="E19" s="60">
        <v>387</v>
      </c>
      <c r="F19" s="60">
        <v>460</v>
      </c>
      <c r="G19" s="20">
        <f t="shared" si="0"/>
        <v>847</v>
      </c>
      <c r="H19" s="24" t="s">
        <v>33</v>
      </c>
      <c r="I19" s="106">
        <v>123</v>
      </c>
      <c r="J19" s="77">
        <f t="shared" si="1"/>
        <v>0.3178294573643411</v>
      </c>
      <c r="K19" s="106">
        <v>151</v>
      </c>
      <c r="L19" s="77">
        <f t="shared" si="2"/>
        <v>0.3282608695652174</v>
      </c>
      <c r="M19" s="53">
        <f t="shared" si="4"/>
        <v>274</v>
      </c>
      <c r="N19" s="22">
        <f t="shared" si="3"/>
        <v>0.3234946871310508</v>
      </c>
      <c r="O19" s="24"/>
      <c r="P19" s="67"/>
      <c r="Q19" s="68"/>
      <c r="R19" s="67"/>
      <c r="S19" s="68"/>
      <c r="T19" s="69"/>
      <c r="U19" s="70"/>
      <c r="V19" s="62"/>
      <c r="W19" s="67"/>
      <c r="X19" s="68"/>
      <c r="Y19" s="67"/>
      <c r="Z19" s="68"/>
      <c r="AA19" s="69"/>
      <c r="AB19" s="70"/>
    </row>
    <row r="20" spans="1:28" ht="12.75">
      <c r="A20" s="24" t="s">
        <v>34</v>
      </c>
      <c r="B20" s="24" t="s">
        <v>31</v>
      </c>
      <c r="C20" s="24" t="s">
        <v>32</v>
      </c>
      <c r="D20" s="24">
        <v>17</v>
      </c>
      <c r="E20" s="60">
        <v>405</v>
      </c>
      <c r="F20" s="60">
        <v>481</v>
      </c>
      <c r="G20" s="20">
        <f t="shared" si="0"/>
        <v>886</v>
      </c>
      <c r="H20" s="24" t="s">
        <v>34</v>
      </c>
      <c r="I20" s="106">
        <v>114</v>
      </c>
      <c r="J20" s="77">
        <f t="shared" si="1"/>
        <v>0.2814814814814815</v>
      </c>
      <c r="K20" s="106">
        <v>129</v>
      </c>
      <c r="L20" s="77">
        <f t="shared" si="2"/>
        <v>0.2681912681912682</v>
      </c>
      <c r="M20" s="53">
        <f t="shared" si="4"/>
        <v>243</v>
      </c>
      <c r="N20" s="22">
        <f t="shared" si="3"/>
        <v>0.2742663656884876</v>
      </c>
      <c r="O20" s="24"/>
      <c r="P20" s="67"/>
      <c r="Q20" s="68"/>
      <c r="R20" s="67"/>
      <c r="S20" s="68"/>
      <c r="T20" s="69"/>
      <c r="U20" s="70"/>
      <c r="V20" s="62"/>
      <c r="W20" s="67"/>
      <c r="X20" s="68"/>
      <c r="Y20" s="67"/>
      <c r="Z20" s="68"/>
      <c r="AA20" s="69"/>
      <c r="AB20" s="70"/>
    </row>
    <row r="21" spans="1:28" ht="12.75">
      <c r="A21" s="24" t="s">
        <v>35</v>
      </c>
      <c r="B21" s="24" t="s">
        <v>36</v>
      </c>
      <c r="C21" s="24" t="s">
        <v>37</v>
      </c>
      <c r="D21" s="24">
        <v>6</v>
      </c>
      <c r="E21" s="60">
        <v>322</v>
      </c>
      <c r="F21" s="60">
        <v>456</v>
      </c>
      <c r="G21" s="20">
        <f t="shared" si="0"/>
        <v>778</v>
      </c>
      <c r="H21" s="24" t="s">
        <v>35</v>
      </c>
      <c r="I21" s="106">
        <v>98</v>
      </c>
      <c r="J21" s="77">
        <f t="shared" si="1"/>
        <v>0.30434782608695654</v>
      </c>
      <c r="K21" s="106">
        <v>138</v>
      </c>
      <c r="L21" s="77">
        <f t="shared" si="2"/>
        <v>0.3026315789473684</v>
      </c>
      <c r="M21" s="53">
        <f t="shared" si="4"/>
        <v>236</v>
      </c>
      <c r="N21" s="22">
        <f t="shared" si="3"/>
        <v>0.3033419023136247</v>
      </c>
      <c r="O21" s="24"/>
      <c r="P21" s="67"/>
      <c r="Q21" s="68"/>
      <c r="R21" s="67"/>
      <c r="S21" s="68"/>
      <c r="T21" s="69"/>
      <c r="U21" s="70"/>
      <c r="V21" s="62"/>
      <c r="W21" s="67"/>
      <c r="X21" s="68"/>
      <c r="Y21" s="67"/>
      <c r="Z21" s="68"/>
      <c r="AA21" s="69"/>
      <c r="AB21" s="70"/>
    </row>
    <row r="22" spans="1:28" ht="12.75">
      <c r="A22" s="24" t="s">
        <v>38</v>
      </c>
      <c r="B22" s="24" t="s">
        <v>36</v>
      </c>
      <c r="C22" s="24" t="s">
        <v>37</v>
      </c>
      <c r="D22" s="24" t="s">
        <v>39</v>
      </c>
      <c r="E22" s="60">
        <v>379</v>
      </c>
      <c r="F22" s="60">
        <v>469</v>
      </c>
      <c r="G22" s="20">
        <f t="shared" si="0"/>
        <v>848</v>
      </c>
      <c r="H22" s="24" t="s">
        <v>38</v>
      </c>
      <c r="I22" s="106">
        <v>120</v>
      </c>
      <c r="J22" s="77">
        <f t="shared" si="1"/>
        <v>0.316622691292876</v>
      </c>
      <c r="K22" s="106">
        <v>159</v>
      </c>
      <c r="L22" s="77">
        <f t="shared" si="2"/>
        <v>0.3390191897654584</v>
      </c>
      <c r="M22" s="53">
        <f t="shared" si="4"/>
        <v>279</v>
      </c>
      <c r="N22" s="22">
        <f t="shared" si="3"/>
        <v>0.3290094339622642</v>
      </c>
      <c r="O22" s="24"/>
      <c r="P22" s="67"/>
      <c r="Q22" s="68"/>
      <c r="R22" s="67"/>
      <c r="S22" s="68"/>
      <c r="T22" s="69"/>
      <c r="U22" s="70"/>
      <c r="V22" s="62"/>
      <c r="W22" s="67"/>
      <c r="X22" s="68"/>
      <c r="Y22" s="67"/>
      <c r="Z22" s="68"/>
      <c r="AA22" s="69"/>
      <c r="AB22" s="70"/>
    </row>
    <row r="23" spans="1:28" ht="12.75">
      <c r="A23" s="24" t="s">
        <v>16</v>
      </c>
      <c r="B23" s="24" t="s">
        <v>36</v>
      </c>
      <c r="C23" s="24" t="s">
        <v>37</v>
      </c>
      <c r="D23" s="24" t="s">
        <v>39</v>
      </c>
      <c r="E23" s="60">
        <v>337</v>
      </c>
      <c r="F23" s="60">
        <v>412</v>
      </c>
      <c r="G23" s="20">
        <f t="shared" si="0"/>
        <v>749</v>
      </c>
      <c r="H23" s="24" t="s">
        <v>16</v>
      </c>
      <c r="I23" s="106">
        <v>115</v>
      </c>
      <c r="J23" s="77">
        <f t="shared" si="1"/>
        <v>0.34124629080118696</v>
      </c>
      <c r="K23" s="106">
        <v>129</v>
      </c>
      <c r="L23" s="77">
        <f t="shared" si="2"/>
        <v>0.3131067961165049</v>
      </c>
      <c r="M23" s="53">
        <f t="shared" si="4"/>
        <v>244</v>
      </c>
      <c r="N23" s="22">
        <f t="shared" si="3"/>
        <v>0.3257676902536716</v>
      </c>
      <c r="O23" s="24"/>
      <c r="P23" s="67"/>
      <c r="Q23" s="68"/>
      <c r="R23" s="67"/>
      <c r="S23" s="68"/>
      <c r="T23" s="69"/>
      <c r="U23" s="70"/>
      <c r="V23" s="62"/>
      <c r="W23" s="67"/>
      <c r="X23" s="68"/>
      <c r="Y23" s="67"/>
      <c r="Z23" s="68"/>
      <c r="AA23" s="69"/>
      <c r="AB23" s="70"/>
    </row>
    <row r="24" spans="1:28" ht="12.75">
      <c r="A24" s="24" t="s">
        <v>40</v>
      </c>
      <c r="B24" s="24" t="s">
        <v>36</v>
      </c>
      <c r="C24" s="24" t="s">
        <v>37</v>
      </c>
      <c r="D24" s="24">
        <v>5</v>
      </c>
      <c r="E24" s="60">
        <v>352</v>
      </c>
      <c r="F24" s="60">
        <v>435</v>
      </c>
      <c r="G24" s="20">
        <f t="shared" si="0"/>
        <v>787</v>
      </c>
      <c r="H24" s="24" t="s">
        <v>40</v>
      </c>
      <c r="I24" s="106">
        <v>124</v>
      </c>
      <c r="J24" s="77">
        <f t="shared" si="1"/>
        <v>0.3522727272727273</v>
      </c>
      <c r="K24" s="106">
        <v>135</v>
      </c>
      <c r="L24" s="77">
        <f t="shared" si="2"/>
        <v>0.3103448275862069</v>
      </c>
      <c r="M24" s="53">
        <f t="shared" si="4"/>
        <v>259</v>
      </c>
      <c r="N24" s="22">
        <f t="shared" si="3"/>
        <v>0.3290978398983482</v>
      </c>
      <c r="O24" s="24"/>
      <c r="P24" s="67"/>
      <c r="Q24" s="68"/>
      <c r="R24" s="67"/>
      <c r="S24" s="68"/>
      <c r="T24" s="69"/>
      <c r="U24" s="70"/>
      <c r="V24" s="62"/>
      <c r="W24" s="67"/>
      <c r="X24" s="68"/>
      <c r="Y24" s="67"/>
      <c r="Z24" s="68"/>
      <c r="AA24" s="69"/>
      <c r="AB24" s="70"/>
    </row>
    <row r="25" spans="1:28" ht="12.75">
      <c r="A25" s="24" t="s">
        <v>41</v>
      </c>
      <c r="B25" s="24" t="s">
        <v>36</v>
      </c>
      <c r="C25" s="24" t="s">
        <v>37</v>
      </c>
      <c r="D25" s="24">
        <v>5</v>
      </c>
      <c r="E25" s="60">
        <v>329</v>
      </c>
      <c r="F25" s="60">
        <v>394</v>
      </c>
      <c r="G25" s="20">
        <f t="shared" si="0"/>
        <v>723</v>
      </c>
      <c r="H25" s="24" t="s">
        <v>41</v>
      </c>
      <c r="I25" s="106">
        <v>114</v>
      </c>
      <c r="J25" s="77">
        <f t="shared" si="1"/>
        <v>0.3465045592705167</v>
      </c>
      <c r="K25" s="106">
        <v>135</v>
      </c>
      <c r="L25" s="77">
        <f t="shared" si="2"/>
        <v>0.3426395939086294</v>
      </c>
      <c r="M25" s="53">
        <f t="shared" si="4"/>
        <v>249</v>
      </c>
      <c r="N25" s="22">
        <f t="shared" si="3"/>
        <v>0.34439834024896265</v>
      </c>
      <c r="O25" s="24"/>
      <c r="P25" s="67"/>
      <c r="Q25" s="68"/>
      <c r="R25" s="67"/>
      <c r="S25" s="68"/>
      <c r="T25" s="69"/>
      <c r="U25" s="70"/>
      <c r="V25" s="62"/>
      <c r="W25" s="67"/>
      <c r="X25" s="68"/>
      <c r="Y25" s="67"/>
      <c r="Z25" s="68"/>
      <c r="AA25" s="69"/>
      <c r="AB25" s="70"/>
    </row>
    <row r="26" spans="1:28" ht="12.75">
      <c r="A26" s="24" t="s">
        <v>42</v>
      </c>
      <c r="B26" s="24" t="s">
        <v>103</v>
      </c>
      <c r="C26" s="24" t="s">
        <v>43</v>
      </c>
      <c r="D26" s="24">
        <v>33</v>
      </c>
      <c r="E26" s="60">
        <v>366</v>
      </c>
      <c r="F26" s="60">
        <v>406</v>
      </c>
      <c r="G26" s="20">
        <f t="shared" si="0"/>
        <v>772</v>
      </c>
      <c r="H26" s="24" t="s">
        <v>42</v>
      </c>
      <c r="I26" s="106">
        <v>131</v>
      </c>
      <c r="J26" s="77">
        <f t="shared" si="1"/>
        <v>0.35792349726775957</v>
      </c>
      <c r="K26" s="106">
        <v>154</v>
      </c>
      <c r="L26" s="77">
        <f t="shared" si="2"/>
        <v>0.3793103448275862</v>
      </c>
      <c r="M26" s="53">
        <f t="shared" si="4"/>
        <v>285</v>
      </c>
      <c r="N26" s="22">
        <f t="shared" si="3"/>
        <v>0.36917098445595853</v>
      </c>
      <c r="O26" s="24"/>
      <c r="P26" s="67"/>
      <c r="Q26" s="68"/>
      <c r="R26" s="67"/>
      <c r="S26" s="68"/>
      <c r="T26" s="69"/>
      <c r="U26" s="70"/>
      <c r="V26" s="62"/>
      <c r="W26" s="67"/>
      <c r="X26" s="68"/>
      <c r="Y26" s="67"/>
      <c r="Z26" s="68"/>
      <c r="AA26" s="69"/>
      <c r="AB26" s="70"/>
    </row>
    <row r="27" spans="1:28" ht="12.75">
      <c r="A27" s="24" t="s">
        <v>44</v>
      </c>
      <c r="B27" s="24" t="s">
        <v>103</v>
      </c>
      <c r="C27" s="24" t="s">
        <v>43</v>
      </c>
      <c r="D27" s="24">
        <v>33</v>
      </c>
      <c r="E27" s="60">
        <v>361</v>
      </c>
      <c r="F27" s="60">
        <v>419</v>
      </c>
      <c r="G27" s="20">
        <f t="shared" si="0"/>
        <v>780</v>
      </c>
      <c r="H27" s="24" t="s">
        <v>44</v>
      </c>
      <c r="I27" s="106">
        <v>116</v>
      </c>
      <c r="J27" s="77">
        <f t="shared" si="1"/>
        <v>0.32132963988919666</v>
      </c>
      <c r="K27" s="106">
        <v>128</v>
      </c>
      <c r="L27" s="77">
        <f t="shared" si="2"/>
        <v>0.3054892601431981</v>
      </c>
      <c r="M27" s="53">
        <f t="shared" si="4"/>
        <v>244</v>
      </c>
      <c r="N27" s="22">
        <f t="shared" si="3"/>
        <v>0.3128205128205128</v>
      </c>
      <c r="O27" s="24"/>
      <c r="P27" s="67"/>
      <c r="Q27" s="68"/>
      <c r="R27" s="67"/>
      <c r="S27" s="68"/>
      <c r="T27" s="69"/>
      <c r="U27" s="70"/>
      <c r="V27" s="62"/>
      <c r="W27" s="67"/>
      <c r="X27" s="68"/>
      <c r="Y27" s="67"/>
      <c r="Z27" s="68"/>
      <c r="AA27" s="69"/>
      <c r="AB27" s="70"/>
    </row>
    <row r="28" spans="1:28" ht="12.75">
      <c r="A28" s="24" t="s">
        <v>45</v>
      </c>
      <c r="B28" s="24" t="s">
        <v>46</v>
      </c>
      <c r="C28" s="24" t="s">
        <v>47</v>
      </c>
      <c r="D28" s="24"/>
      <c r="E28" s="60">
        <v>416</v>
      </c>
      <c r="F28" s="60">
        <v>459</v>
      </c>
      <c r="G28" s="20">
        <f t="shared" si="0"/>
        <v>875</v>
      </c>
      <c r="H28" s="24" t="s">
        <v>45</v>
      </c>
      <c r="I28" s="106">
        <v>127</v>
      </c>
      <c r="J28" s="77">
        <f t="shared" si="1"/>
        <v>0.30528846153846156</v>
      </c>
      <c r="K28" s="106">
        <v>154</v>
      </c>
      <c r="L28" s="77">
        <f t="shared" si="2"/>
        <v>0.3355119825708061</v>
      </c>
      <c r="M28" s="53">
        <f t="shared" si="4"/>
        <v>281</v>
      </c>
      <c r="N28" s="22">
        <f t="shared" si="3"/>
        <v>0.3211428571428571</v>
      </c>
      <c r="O28" s="24"/>
      <c r="P28" s="67"/>
      <c r="Q28" s="68"/>
      <c r="R28" s="67"/>
      <c r="S28" s="68"/>
      <c r="T28" s="69"/>
      <c r="U28" s="70"/>
      <c r="V28" s="62"/>
      <c r="W28" s="67"/>
      <c r="X28" s="68"/>
      <c r="Y28" s="67"/>
      <c r="Z28" s="68"/>
      <c r="AA28" s="69"/>
      <c r="AB28" s="70"/>
    </row>
    <row r="29" spans="1:28" ht="12.75">
      <c r="A29" s="24" t="s">
        <v>48</v>
      </c>
      <c r="B29" s="24" t="s">
        <v>46</v>
      </c>
      <c r="C29" s="24" t="s">
        <v>47</v>
      </c>
      <c r="D29" s="24"/>
      <c r="E29" s="60">
        <v>423</v>
      </c>
      <c r="F29" s="60">
        <v>480</v>
      </c>
      <c r="G29" s="20">
        <f t="shared" si="0"/>
        <v>903</v>
      </c>
      <c r="H29" s="24" t="s">
        <v>48</v>
      </c>
      <c r="I29" s="106">
        <v>143</v>
      </c>
      <c r="J29" s="77">
        <f t="shared" si="1"/>
        <v>0.3380614657210402</v>
      </c>
      <c r="K29" s="106">
        <v>164</v>
      </c>
      <c r="L29" s="77">
        <f t="shared" si="2"/>
        <v>0.3416666666666667</v>
      </c>
      <c r="M29" s="53">
        <f t="shared" si="4"/>
        <v>307</v>
      </c>
      <c r="N29" s="22">
        <f t="shared" si="3"/>
        <v>0.3399778516057586</v>
      </c>
      <c r="O29" s="24"/>
      <c r="P29" s="67"/>
      <c r="Q29" s="68"/>
      <c r="R29" s="67"/>
      <c r="S29" s="68"/>
      <c r="T29" s="69"/>
      <c r="U29" s="70"/>
      <c r="V29" s="62"/>
      <c r="W29" s="67"/>
      <c r="X29" s="68"/>
      <c r="Y29" s="67"/>
      <c r="Z29" s="68"/>
      <c r="AA29" s="69"/>
      <c r="AB29" s="70"/>
    </row>
    <row r="30" spans="1:28" ht="12.75">
      <c r="A30" s="24" t="s">
        <v>49</v>
      </c>
      <c r="B30" s="24" t="s">
        <v>46</v>
      </c>
      <c r="C30" s="24" t="s">
        <v>47</v>
      </c>
      <c r="D30" s="24"/>
      <c r="E30" s="60">
        <v>337</v>
      </c>
      <c r="F30" s="60">
        <v>364</v>
      </c>
      <c r="G30" s="20">
        <f t="shared" si="0"/>
        <v>701</v>
      </c>
      <c r="H30" s="24" t="s">
        <v>49</v>
      </c>
      <c r="I30" s="106">
        <v>111</v>
      </c>
      <c r="J30" s="77">
        <f t="shared" si="1"/>
        <v>0.3293768545994065</v>
      </c>
      <c r="K30" s="106">
        <v>111</v>
      </c>
      <c r="L30" s="77">
        <f t="shared" si="2"/>
        <v>0.30494505494505497</v>
      </c>
      <c r="M30" s="53">
        <f t="shared" si="4"/>
        <v>222</v>
      </c>
      <c r="N30" s="22">
        <f t="shared" si="3"/>
        <v>0.3166904422253923</v>
      </c>
      <c r="O30" s="24"/>
      <c r="P30" s="67"/>
      <c r="Q30" s="68"/>
      <c r="R30" s="67"/>
      <c r="S30" s="68"/>
      <c r="T30" s="69"/>
      <c r="U30" s="70"/>
      <c r="V30" s="62"/>
      <c r="W30" s="67"/>
      <c r="X30" s="68"/>
      <c r="Y30" s="67"/>
      <c r="Z30" s="68"/>
      <c r="AA30" s="69"/>
      <c r="AB30" s="70"/>
    </row>
    <row r="31" spans="1:28" ht="12.75">
      <c r="A31" s="24" t="s">
        <v>50</v>
      </c>
      <c r="B31" s="24" t="s">
        <v>46</v>
      </c>
      <c r="C31" s="24" t="s">
        <v>47</v>
      </c>
      <c r="D31" s="24"/>
      <c r="E31" s="60">
        <v>335</v>
      </c>
      <c r="F31" s="60">
        <v>379</v>
      </c>
      <c r="G31" s="20">
        <f t="shared" si="0"/>
        <v>714</v>
      </c>
      <c r="H31" s="24" t="s">
        <v>50</v>
      </c>
      <c r="I31" s="106">
        <v>137</v>
      </c>
      <c r="J31" s="77">
        <f t="shared" si="1"/>
        <v>0.408955223880597</v>
      </c>
      <c r="K31" s="106">
        <v>133</v>
      </c>
      <c r="L31" s="77">
        <f t="shared" si="2"/>
        <v>0.35092348284960423</v>
      </c>
      <c r="M31" s="53">
        <f t="shared" si="4"/>
        <v>270</v>
      </c>
      <c r="N31" s="22">
        <f t="shared" si="3"/>
        <v>0.37815126050420167</v>
      </c>
      <c r="O31" s="24"/>
      <c r="P31" s="67"/>
      <c r="Q31" s="68"/>
      <c r="R31" s="67"/>
      <c r="S31" s="68"/>
      <c r="T31" s="69"/>
      <c r="U31" s="70"/>
      <c r="V31" s="62"/>
      <c r="W31" s="67"/>
      <c r="X31" s="68"/>
      <c r="Y31" s="67"/>
      <c r="Z31" s="68"/>
      <c r="AA31" s="69"/>
      <c r="AB31" s="70"/>
    </row>
    <row r="32" spans="1:28" ht="12.75">
      <c r="A32" s="24" t="s">
        <v>51</v>
      </c>
      <c r="B32" s="24" t="s">
        <v>52</v>
      </c>
      <c r="C32" s="24" t="s">
        <v>53</v>
      </c>
      <c r="D32" s="24"/>
      <c r="E32" s="60">
        <v>446</v>
      </c>
      <c r="F32" s="60">
        <v>521</v>
      </c>
      <c r="G32" s="20">
        <f t="shared" si="0"/>
        <v>967</v>
      </c>
      <c r="H32" s="24" t="s">
        <v>51</v>
      </c>
      <c r="I32" s="106">
        <v>156</v>
      </c>
      <c r="J32" s="77">
        <f t="shared" si="1"/>
        <v>0.34977578475336324</v>
      </c>
      <c r="K32" s="106">
        <v>178</v>
      </c>
      <c r="L32" s="77">
        <f t="shared" si="2"/>
        <v>0.3416506717850288</v>
      </c>
      <c r="M32" s="53">
        <f t="shared" si="4"/>
        <v>334</v>
      </c>
      <c r="N32" s="22">
        <f t="shared" si="3"/>
        <v>0.3453981385729059</v>
      </c>
      <c r="O32" s="24"/>
      <c r="P32" s="67"/>
      <c r="Q32" s="68"/>
      <c r="R32" s="67"/>
      <c r="S32" s="68"/>
      <c r="T32" s="69"/>
      <c r="U32" s="70"/>
      <c r="V32" s="62"/>
      <c r="W32" s="67"/>
      <c r="X32" s="68"/>
      <c r="Y32" s="67"/>
      <c r="Z32" s="68"/>
      <c r="AA32" s="69"/>
      <c r="AB32" s="70"/>
    </row>
    <row r="33" spans="1:28" ht="12.75">
      <c r="A33" s="24" t="s">
        <v>54</v>
      </c>
      <c r="B33" s="24" t="s">
        <v>52</v>
      </c>
      <c r="C33" s="24" t="s">
        <v>53</v>
      </c>
      <c r="D33" s="24"/>
      <c r="E33" s="60">
        <v>448</v>
      </c>
      <c r="F33" s="60">
        <v>526</v>
      </c>
      <c r="G33" s="20">
        <f t="shared" si="0"/>
        <v>974</v>
      </c>
      <c r="H33" s="24" t="s">
        <v>54</v>
      </c>
      <c r="I33" s="106">
        <v>128</v>
      </c>
      <c r="J33" s="77">
        <f t="shared" si="1"/>
        <v>0.2857142857142857</v>
      </c>
      <c r="K33" s="106">
        <v>151</v>
      </c>
      <c r="L33" s="77">
        <f t="shared" si="2"/>
        <v>0.2870722433460076</v>
      </c>
      <c r="M33" s="53">
        <f t="shared" si="4"/>
        <v>279</v>
      </c>
      <c r="N33" s="22">
        <f t="shared" si="3"/>
        <v>0.2864476386036961</v>
      </c>
      <c r="O33" s="24"/>
      <c r="P33" s="67"/>
      <c r="Q33" s="68"/>
      <c r="R33" s="67"/>
      <c r="S33" s="68"/>
      <c r="T33" s="69"/>
      <c r="U33" s="70"/>
      <c r="V33" s="62"/>
      <c r="W33" s="67"/>
      <c r="X33" s="68"/>
      <c r="Y33" s="67"/>
      <c r="Z33" s="68"/>
      <c r="AA33" s="69"/>
      <c r="AB33" s="70"/>
    </row>
    <row r="34" spans="1:28" ht="12.75">
      <c r="A34" s="24" t="s">
        <v>55</v>
      </c>
      <c r="B34" s="24" t="s">
        <v>52</v>
      </c>
      <c r="C34" s="24" t="s">
        <v>53</v>
      </c>
      <c r="D34" s="24"/>
      <c r="E34" s="60">
        <v>423</v>
      </c>
      <c r="F34" s="60">
        <v>529</v>
      </c>
      <c r="G34" s="20">
        <f t="shared" si="0"/>
        <v>952</v>
      </c>
      <c r="H34" s="24" t="s">
        <v>55</v>
      </c>
      <c r="I34" s="106">
        <v>157</v>
      </c>
      <c r="J34" s="77">
        <f t="shared" si="1"/>
        <v>0.37115839243498816</v>
      </c>
      <c r="K34" s="106">
        <v>190</v>
      </c>
      <c r="L34" s="77">
        <f t="shared" si="2"/>
        <v>0.3591682419659735</v>
      </c>
      <c r="M34" s="53">
        <f t="shared" si="4"/>
        <v>347</v>
      </c>
      <c r="N34" s="22">
        <f t="shared" si="3"/>
        <v>0.3644957983193277</v>
      </c>
      <c r="O34" s="24"/>
      <c r="P34" s="67"/>
      <c r="Q34" s="68"/>
      <c r="R34" s="67"/>
      <c r="S34" s="68"/>
      <c r="T34" s="69"/>
      <c r="U34" s="70"/>
      <c r="V34" s="62"/>
      <c r="W34" s="67"/>
      <c r="X34" s="68"/>
      <c r="Y34" s="67"/>
      <c r="Z34" s="68"/>
      <c r="AA34" s="69"/>
      <c r="AB34" s="70"/>
    </row>
    <row r="35" spans="1:28" ht="12.75">
      <c r="A35" s="24" t="s">
        <v>56</v>
      </c>
      <c r="B35" s="24" t="s">
        <v>107</v>
      </c>
      <c r="C35" s="24" t="s">
        <v>108</v>
      </c>
      <c r="D35" s="24">
        <v>43</v>
      </c>
      <c r="E35" s="60">
        <v>374</v>
      </c>
      <c r="F35" s="60">
        <v>389</v>
      </c>
      <c r="G35" s="20">
        <f t="shared" si="0"/>
        <v>763</v>
      </c>
      <c r="H35" s="24" t="s">
        <v>56</v>
      </c>
      <c r="I35" s="106">
        <v>133</v>
      </c>
      <c r="J35" s="77">
        <f t="shared" si="1"/>
        <v>0.35561497326203206</v>
      </c>
      <c r="K35" s="106">
        <v>126</v>
      </c>
      <c r="L35" s="77">
        <f t="shared" si="2"/>
        <v>0.32390745501285345</v>
      </c>
      <c r="M35" s="53">
        <f t="shared" si="4"/>
        <v>259</v>
      </c>
      <c r="N35" s="22">
        <f t="shared" si="3"/>
        <v>0.3394495412844037</v>
      </c>
      <c r="O35" s="24"/>
      <c r="P35" s="67"/>
      <c r="Q35" s="68"/>
      <c r="R35" s="67"/>
      <c r="S35" s="68"/>
      <c r="T35" s="69"/>
      <c r="U35" s="70"/>
      <c r="V35" s="62"/>
      <c r="W35" s="67"/>
      <c r="X35" s="68"/>
      <c r="Y35" s="67"/>
      <c r="Z35" s="68"/>
      <c r="AA35" s="69"/>
      <c r="AB35" s="70"/>
    </row>
    <row r="36" spans="1:28" ht="12.75">
      <c r="A36" s="24" t="s">
        <v>57</v>
      </c>
      <c r="B36" s="24" t="s">
        <v>107</v>
      </c>
      <c r="C36" s="24" t="s">
        <v>108</v>
      </c>
      <c r="D36" s="24">
        <v>43</v>
      </c>
      <c r="E36" s="60">
        <v>368</v>
      </c>
      <c r="F36" s="60">
        <v>381</v>
      </c>
      <c r="G36" s="20">
        <f t="shared" si="0"/>
        <v>749</v>
      </c>
      <c r="H36" s="24" t="s">
        <v>57</v>
      </c>
      <c r="I36" s="106">
        <v>88</v>
      </c>
      <c r="J36" s="77">
        <f t="shared" si="1"/>
        <v>0.2391304347826087</v>
      </c>
      <c r="K36" s="106">
        <v>98</v>
      </c>
      <c r="L36" s="77">
        <f t="shared" si="2"/>
        <v>0.2572178477690289</v>
      </c>
      <c r="M36" s="53">
        <f t="shared" si="4"/>
        <v>186</v>
      </c>
      <c r="N36" s="22">
        <f t="shared" si="3"/>
        <v>0.24833110814419226</v>
      </c>
      <c r="O36" s="24"/>
      <c r="P36" s="67"/>
      <c r="Q36" s="68"/>
      <c r="R36" s="67"/>
      <c r="S36" s="68"/>
      <c r="T36" s="69"/>
      <c r="U36" s="70"/>
      <c r="V36" s="62"/>
      <c r="W36" s="67"/>
      <c r="X36" s="68"/>
      <c r="Y36" s="67"/>
      <c r="Z36" s="68"/>
      <c r="AA36" s="69"/>
      <c r="AB36" s="70"/>
    </row>
    <row r="37" spans="1:28" ht="12.75">
      <c r="A37" s="24" t="s">
        <v>58</v>
      </c>
      <c r="B37" s="24" t="s">
        <v>59</v>
      </c>
      <c r="C37" s="24" t="s">
        <v>60</v>
      </c>
      <c r="D37" s="24" t="s">
        <v>11</v>
      </c>
      <c r="E37" s="60">
        <v>319</v>
      </c>
      <c r="F37" s="60">
        <v>356</v>
      </c>
      <c r="G37" s="20">
        <f t="shared" si="0"/>
        <v>675</v>
      </c>
      <c r="H37" s="24" t="s">
        <v>58</v>
      </c>
      <c r="I37" s="106">
        <v>99</v>
      </c>
      <c r="J37" s="77">
        <f t="shared" si="1"/>
        <v>0.3103448275862069</v>
      </c>
      <c r="K37" s="106">
        <v>116</v>
      </c>
      <c r="L37" s="77">
        <f t="shared" si="2"/>
        <v>0.3258426966292135</v>
      </c>
      <c r="M37" s="53">
        <f t="shared" si="4"/>
        <v>215</v>
      </c>
      <c r="N37" s="22">
        <f t="shared" si="3"/>
        <v>0.31851851851851853</v>
      </c>
      <c r="O37" s="24"/>
      <c r="P37" s="67"/>
      <c r="Q37" s="68"/>
      <c r="R37" s="67"/>
      <c r="S37" s="68"/>
      <c r="T37" s="69"/>
      <c r="U37" s="70"/>
      <c r="V37" s="62"/>
      <c r="W37" s="67"/>
      <c r="X37" s="68"/>
      <c r="Y37" s="67"/>
      <c r="Z37" s="68"/>
      <c r="AA37" s="69"/>
      <c r="AB37" s="70"/>
    </row>
    <row r="38" spans="1:28" ht="12.75">
      <c r="A38" s="24" t="s">
        <v>61</v>
      </c>
      <c r="B38" s="24" t="s">
        <v>59</v>
      </c>
      <c r="C38" s="24" t="s">
        <v>60</v>
      </c>
      <c r="D38" s="24" t="s">
        <v>11</v>
      </c>
      <c r="E38" s="60">
        <v>367</v>
      </c>
      <c r="F38" s="60">
        <v>387</v>
      </c>
      <c r="G38" s="20">
        <f t="shared" si="0"/>
        <v>754</v>
      </c>
      <c r="H38" s="24" t="s">
        <v>61</v>
      </c>
      <c r="I38" s="106">
        <v>98</v>
      </c>
      <c r="J38" s="77">
        <f t="shared" si="1"/>
        <v>0.2670299727520436</v>
      </c>
      <c r="K38" s="106">
        <v>111</v>
      </c>
      <c r="L38" s="77">
        <f t="shared" si="2"/>
        <v>0.2868217054263566</v>
      </c>
      <c r="M38" s="53">
        <f t="shared" si="4"/>
        <v>209</v>
      </c>
      <c r="N38" s="22">
        <f t="shared" si="3"/>
        <v>0.27718832891246686</v>
      </c>
      <c r="O38" s="24"/>
      <c r="P38" s="67"/>
      <c r="Q38" s="68"/>
      <c r="R38" s="67"/>
      <c r="S38" s="68"/>
      <c r="T38" s="69"/>
      <c r="U38" s="70"/>
      <c r="V38" s="62"/>
      <c r="W38" s="67"/>
      <c r="X38" s="68"/>
      <c r="Y38" s="67"/>
      <c r="Z38" s="68"/>
      <c r="AA38" s="69"/>
      <c r="AB38" s="70"/>
    </row>
    <row r="39" spans="1:28" ht="12.75">
      <c r="A39" s="24" t="s">
        <v>62</v>
      </c>
      <c r="B39" s="24" t="s">
        <v>59</v>
      </c>
      <c r="C39" s="24" t="s">
        <v>60</v>
      </c>
      <c r="D39" s="24" t="s">
        <v>11</v>
      </c>
      <c r="E39" s="60">
        <v>325</v>
      </c>
      <c r="F39" s="60">
        <v>315</v>
      </c>
      <c r="G39" s="20">
        <f t="shared" si="0"/>
        <v>640</v>
      </c>
      <c r="H39" s="24" t="s">
        <v>62</v>
      </c>
      <c r="I39" s="106">
        <v>100</v>
      </c>
      <c r="J39" s="77">
        <f t="shared" si="1"/>
        <v>0.3076923076923077</v>
      </c>
      <c r="K39" s="106">
        <v>96</v>
      </c>
      <c r="L39" s="77">
        <f t="shared" si="2"/>
        <v>0.3047619047619048</v>
      </c>
      <c r="M39" s="53">
        <f t="shared" si="4"/>
        <v>196</v>
      </c>
      <c r="N39" s="22">
        <f t="shared" si="3"/>
        <v>0.30625</v>
      </c>
      <c r="O39" s="24"/>
      <c r="P39" s="67"/>
      <c r="Q39" s="68"/>
      <c r="R39" s="67"/>
      <c r="S39" s="68"/>
      <c r="T39" s="69"/>
      <c r="U39" s="70"/>
      <c r="V39" s="62"/>
      <c r="W39" s="67"/>
      <c r="X39" s="68"/>
      <c r="Y39" s="67"/>
      <c r="Z39" s="68"/>
      <c r="AA39" s="69"/>
      <c r="AB39" s="70"/>
    </row>
    <row r="40" spans="1:28" ht="12.75">
      <c r="A40" s="24" t="s">
        <v>63</v>
      </c>
      <c r="B40" s="24" t="s">
        <v>64</v>
      </c>
      <c r="C40" s="24" t="s">
        <v>65</v>
      </c>
      <c r="D40" s="24"/>
      <c r="E40" s="60">
        <v>305</v>
      </c>
      <c r="F40" s="60">
        <v>358</v>
      </c>
      <c r="G40" s="20">
        <f t="shared" si="0"/>
        <v>663</v>
      </c>
      <c r="H40" s="24" t="s">
        <v>63</v>
      </c>
      <c r="I40" s="106">
        <v>77</v>
      </c>
      <c r="J40" s="77">
        <f t="shared" si="1"/>
        <v>0.25245901639344265</v>
      </c>
      <c r="K40" s="106">
        <v>102</v>
      </c>
      <c r="L40" s="77">
        <f t="shared" si="2"/>
        <v>0.2849162011173184</v>
      </c>
      <c r="M40" s="53">
        <f t="shared" si="4"/>
        <v>179</v>
      </c>
      <c r="N40" s="22">
        <f t="shared" si="3"/>
        <v>0.26998491704374056</v>
      </c>
      <c r="O40" s="24"/>
      <c r="P40" s="67"/>
      <c r="Q40" s="68"/>
      <c r="R40" s="67"/>
      <c r="S40" s="68"/>
      <c r="T40" s="69"/>
      <c r="U40" s="70"/>
      <c r="V40" s="62"/>
      <c r="W40" s="67"/>
      <c r="X40" s="68"/>
      <c r="Y40" s="67"/>
      <c r="Z40" s="68"/>
      <c r="AA40" s="69"/>
      <c r="AB40" s="70"/>
    </row>
    <row r="41" spans="1:28" ht="12.75">
      <c r="A41" s="24" t="s">
        <v>66</v>
      </c>
      <c r="B41" s="24" t="s">
        <v>64</v>
      </c>
      <c r="C41" s="24" t="s">
        <v>65</v>
      </c>
      <c r="D41" s="24"/>
      <c r="E41" s="60">
        <v>374</v>
      </c>
      <c r="F41" s="60">
        <v>454</v>
      </c>
      <c r="G41" s="20">
        <f t="shared" si="0"/>
        <v>828</v>
      </c>
      <c r="H41" s="24" t="s">
        <v>66</v>
      </c>
      <c r="I41" s="106">
        <v>120</v>
      </c>
      <c r="J41" s="77">
        <f t="shared" si="1"/>
        <v>0.32085561497326204</v>
      </c>
      <c r="K41" s="106">
        <v>146</v>
      </c>
      <c r="L41" s="77">
        <f t="shared" si="2"/>
        <v>0.32158590308370044</v>
      </c>
      <c r="M41" s="53">
        <f t="shared" si="4"/>
        <v>266</v>
      </c>
      <c r="N41" s="22">
        <f t="shared" si="3"/>
        <v>0.321256038647343</v>
      </c>
      <c r="O41" s="24"/>
      <c r="P41" s="67"/>
      <c r="Q41" s="68"/>
      <c r="R41" s="67"/>
      <c r="S41" s="68"/>
      <c r="T41" s="69"/>
      <c r="U41" s="70"/>
      <c r="V41" s="62"/>
      <c r="W41" s="67"/>
      <c r="X41" s="68"/>
      <c r="Y41" s="67"/>
      <c r="Z41" s="68"/>
      <c r="AA41" s="69"/>
      <c r="AB41" s="70"/>
    </row>
    <row r="42" spans="1:28" ht="12.75">
      <c r="A42" s="24" t="s">
        <v>67</v>
      </c>
      <c r="B42" s="24" t="s">
        <v>64</v>
      </c>
      <c r="C42" s="24" t="s">
        <v>65</v>
      </c>
      <c r="D42" s="24"/>
      <c r="E42" s="60">
        <v>380</v>
      </c>
      <c r="F42" s="60">
        <v>403</v>
      </c>
      <c r="G42" s="20">
        <f t="shared" si="0"/>
        <v>783</v>
      </c>
      <c r="H42" s="24" t="s">
        <v>67</v>
      </c>
      <c r="I42" s="106">
        <v>117</v>
      </c>
      <c r="J42" s="77">
        <f t="shared" si="1"/>
        <v>0.3078947368421053</v>
      </c>
      <c r="K42" s="106">
        <v>117</v>
      </c>
      <c r="L42" s="77">
        <f t="shared" si="2"/>
        <v>0.2903225806451613</v>
      </c>
      <c r="M42" s="53">
        <f t="shared" si="4"/>
        <v>234</v>
      </c>
      <c r="N42" s="22">
        <f t="shared" si="3"/>
        <v>0.2988505747126437</v>
      </c>
      <c r="O42" s="24"/>
      <c r="P42" s="67"/>
      <c r="Q42" s="68"/>
      <c r="R42" s="67"/>
      <c r="S42" s="68"/>
      <c r="T42" s="69"/>
      <c r="U42" s="70"/>
      <c r="V42" s="62"/>
      <c r="W42" s="67"/>
      <c r="X42" s="68"/>
      <c r="Y42" s="67"/>
      <c r="Z42" s="68"/>
      <c r="AA42" s="69"/>
      <c r="AB42" s="70"/>
    </row>
    <row r="43" spans="1:28" ht="12.75">
      <c r="A43" s="24" t="s">
        <v>68</v>
      </c>
      <c r="B43" s="24" t="s">
        <v>104</v>
      </c>
      <c r="C43" s="24" t="s">
        <v>105</v>
      </c>
      <c r="D43" s="24">
        <v>21</v>
      </c>
      <c r="E43" s="60">
        <v>1</v>
      </c>
      <c r="F43" s="60">
        <v>0</v>
      </c>
      <c r="G43" s="20">
        <f t="shared" si="0"/>
        <v>1</v>
      </c>
      <c r="H43" s="24" t="s">
        <v>68</v>
      </c>
      <c r="I43" s="106">
        <v>13</v>
      </c>
      <c r="J43" s="77">
        <f t="shared" si="1"/>
        <v>13</v>
      </c>
      <c r="K43" s="106">
        <v>15</v>
      </c>
      <c r="L43" s="77" t="e">
        <f t="shared" si="2"/>
        <v>#DIV/0!</v>
      </c>
      <c r="M43" s="53">
        <f t="shared" si="4"/>
        <v>28</v>
      </c>
      <c r="N43" s="22">
        <f t="shared" si="3"/>
        <v>28</v>
      </c>
      <c r="O43" s="24"/>
      <c r="P43" s="67"/>
      <c r="Q43" s="68"/>
      <c r="R43" s="67"/>
      <c r="S43" s="68"/>
      <c r="T43" s="69"/>
      <c r="U43" s="70"/>
      <c r="V43" s="62"/>
      <c r="W43" s="67"/>
      <c r="X43" s="68"/>
      <c r="Y43" s="67"/>
      <c r="Z43" s="68"/>
      <c r="AA43" s="69"/>
      <c r="AB43" s="70"/>
    </row>
    <row r="44" spans="1:28" ht="12.75">
      <c r="A44" s="24" t="s">
        <v>69</v>
      </c>
      <c r="B44" s="24" t="s">
        <v>70</v>
      </c>
      <c r="C44" s="24" t="s">
        <v>71</v>
      </c>
      <c r="D44" s="24" t="s">
        <v>72</v>
      </c>
      <c r="E44" s="60">
        <v>551</v>
      </c>
      <c r="F44" s="60">
        <v>527</v>
      </c>
      <c r="G44" s="20">
        <f t="shared" si="0"/>
        <v>1078</v>
      </c>
      <c r="H44" s="24" t="s">
        <v>69</v>
      </c>
      <c r="I44" s="106">
        <v>178</v>
      </c>
      <c r="J44" s="77">
        <f t="shared" si="1"/>
        <v>0.32304900181488205</v>
      </c>
      <c r="K44" s="106">
        <v>201</v>
      </c>
      <c r="L44" s="77">
        <f t="shared" si="2"/>
        <v>0.38140417457305503</v>
      </c>
      <c r="M44" s="53">
        <f t="shared" si="4"/>
        <v>379</v>
      </c>
      <c r="N44" s="22">
        <f t="shared" si="3"/>
        <v>0.3515769944341373</v>
      </c>
      <c r="O44" s="24"/>
      <c r="P44" s="67"/>
      <c r="Q44" s="68"/>
      <c r="R44" s="67"/>
      <c r="S44" s="68"/>
      <c r="T44" s="69"/>
      <c r="U44" s="70"/>
      <c r="V44" s="62"/>
      <c r="W44" s="67"/>
      <c r="X44" s="68"/>
      <c r="Y44" s="67"/>
      <c r="Z44" s="68"/>
      <c r="AA44" s="69"/>
      <c r="AB44" s="70"/>
    </row>
    <row r="45" spans="1:28" ht="12.75">
      <c r="A45" s="24" t="s">
        <v>73</v>
      </c>
      <c r="B45" s="24" t="s">
        <v>70</v>
      </c>
      <c r="C45" s="24" t="s">
        <v>71</v>
      </c>
      <c r="D45" s="24" t="s">
        <v>72</v>
      </c>
      <c r="E45" s="60">
        <v>405</v>
      </c>
      <c r="F45" s="60">
        <v>460</v>
      </c>
      <c r="G45" s="20">
        <f t="shared" si="0"/>
        <v>865</v>
      </c>
      <c r="H45" s="24" t="s">
        <v>73</v>
      </c>
      <c r="I45" s="106">
        <v>144</v>
      </c>
      <c r="J45" s="77">
        <f t="shared" si="1"/>
        <v>0.35555555555555557</v>
      </c>
      <c r="K45" s="106">
        <v>145</v>
      </c>
      <c r="L45" s="77">
        <f t="shared" si="2"/>
        <v>0.31521739130434784</v>
      </c>
      <c r="M45" s="53">
        <f t="shared" si="4"/>
        <v>289</v>
      </c>
      <c r="N45" s="22">
        <f t="shared" si="3"/>
        <v>0.33410404624277457</v>
      </c>
      <c r="O45" s="24"/>
      <c r="P45" s="67"/>
      <c r="Q45" s="68"/>
      <c r="R45" s="67"/>
      <c r="S45" s="68"/>
      <c r="T45" s="69"/>
      <c r="U45" s="70"/>
      <c r="V45" s="62"/>
      <c r="W45" s="67"/>
      <c r="X45" s="68"/>
      <c r="Y45" s="67"/>
      <c r="Z45" s="68"/>
      <c r="AA45" s="69"/>
      <c r="AB45" s="70"/>
    </row>
    <row r="46" spans="1:28" ht="12.75">
      <c r="A46" s="24" t="s">
        <v>74</v>
      </c>
      <c r="B46" s="24" t="s">
        <v>70</v>
      </c>
      <c r="C46" s="24" t="s">
        <v>71</v>
      </c>
      <c r="D46" s="24" t="s">
        <v>72</v>
      </c>
      <c r="E46" s="60">
        <v>389</v>
      </c>
      <c r="F46" s="60">
        <v>466</v>
      </c>
      <c r="G46" s="20">
        <f t="shared" si="0"/>
        <v>855</v>
      </c>
      <c r="H46" s="24" t="s">
        <v>74</v>
      </c>
      <c r="I46" s="106">
        <v>132</v>
      </c>
      <c r="J46" s="77">
        <f t="shared" si="1"/>
        <v>0.3393316195372751</v>
      </c>
      <c r="K46" s="106">
        <v>138</v>
      </c>
      <c r="L46" s="77">
        <f t="shared" si="2"/>
        <v>0.296137339055794</v>
      </c>
      <c r="M46" s="53">
        <f t="shared" si="4"/>
        <v>270</v>
      </c>
      <c r="N46" s="22">
        <f t="shared" si="3"/>
        <v>0.3157894736842105</v>
      </c>
      <c r="O46" s="24"/>
      <c r="P46" s="67"/>
      <c r="Q46" s="68"/>
      <c r="R46" s="67"/>
      <c r="S46" s="68"/>
      <c r="T46" s="69"/>
      <c r="U46" s="70"/>
      <c r="V46" s="62"/>
      <c r="W46" s="67"/>
      <c r="X46" s="68"/>
      <c r="Y46" s="67"/>
      <c r="Z46" s="68"/>
      <c r="AA46" s="69"/>
      <c r="AB46" s="70"/>
    </row>
    <row r="47" spans="1:28" ht="12.75">
      <c r="A47" s="24" t="s">
        <v>75</v>
      </c>
      <c r="B47" s="24" t="s">
        <v>70</v>
      </c>
      <c r="C47" s="24" t="s">
        <v>71</v>
      </c>
      <c r="D47" s="24" t="s">
        <v>72</v>
      </c>
      <c r="E47" s="60">
        <v>354</v>
      </c>
      <c r="F47" s="60">
        <v>345</v>
      </c>
      <c r="G47" s="20">
        <f t="shared" si="0"/>
        <v>699</v>
      </c>
      <c r="H47" s="24" t="s">
        <v>75</v>
      </c>
      <c r="I47" s="106">
        <v>91</v>
      </c>
      <c r="J47" s="77">
        <f t="shared" si="1"/>
        <v>0.2570621468926554</v>
      </c>
      <c r="K47" s="106">
        <v>94</v>
      </c>
      <c r="L47" s="77">
        <f t="shared" si="2"/>
        <v>0.27246376811594203</v>
      </c>
      <c r="M47" s="53">
        <f t="shared" si="4"/>
        <v>185</v>
      </c>
      <c r="N47" s="22">
        <f t="shared" si="3"/>
        <v>0.2646638054363376</v>
      </c>
      <c r="O47" s="24"/>
      <c r="P47" s="67"/>
      <c r="Q47" s="68"/>
      <c r="R47" s="67"/>
      <c r="S47" s="68"/>
      <c r="T47" s="69"/>
      <c r="U47" s="70"/>
      <c r="V47" s="62"/>
      <c r="W47" s="67"/>
      <c r="X47" s="68"/>
      <c r="Y47" s="67"/>
      <c r="Z47" s="68"/>
      <c r="AA47" s="69"/>
      <c r="AB47" s="70"/>
    </row>
    <row r="48" spans="1:28" ht="12.75">
      <c r="A48" s="24" t="s">
        <v>76</v>
      </c>
      <c r="B48" s="24" t="s">
        <v>77</v>
      </c>
      <c r="C48" s="24" t="s">
        <v>78</v>
      </c>
      <c r="D48" s="24" t="s">
        <v>11</v>
      </c>
      <c r="E48" s="60">
        <v>374</v>
      </c>
      <c r="F48" s="60">
        <v>397</v>
      </c>
      <c r="G48" s="20">
        <f t="shared" si="0"/>
        <v>771</v>
      </c>
      <c r="H48" s="24" t="s">
        <v>76</v>
      </c>
      <c r="I48" s="106">
        <v>146</v>
      </c>
      <c r="J48" s="77">
        <f t="shared" si="1"/>
        <v>0.39037433155080214</v>
      </c>
      <c r="K48" s="106">
        <v>153</v>
      </c>
      <c r="L48" s="77">
        <f t="shared" si="2"/>
        <v>0.3853904282115869</v>
      </c>
      <c r="M48" s="53">
        <f t="shared" si="4"/>
        <v>299</v>
      </c>
      <c r="N48" s="22">
        <f t="shared" si="3"/>
        <v>0.38780804150453957</v>
      </c>
      <c r="O48" s="24"/>
      <c r="P48" s="67"/>
      <c r="Q48" s="68"/>
      <c r="R48" s="67"/>
      <c r="S48" s="68"/>
      <c r="T48" s="69"/>
      <c r="U48" s="70"/>
      <c r="V48" s="62"/>
      <c r="W48" s="67"/>
      <c r="X48" s="68"/>
      <c r="Y48" s="67"/>
      <c r="Z48" s="68"/>
      <c r="AA48" s="69"/>
      <c r="AB48" s="70"/>
    </row>
    <row r="49" spans="1:28" ht="12.75">
      <c r="A49" s="24" t="s">
        <v>79</v>
      </c>
      <c r="B49" s="24" t="s">
        <v>77</v>
      </c>
      <c r="C49" s="24" t="s">
        <v>78</v>
      </c>
      <c r="D49" s="24" t="s">
        <v>11</v>
      </c>
      <c r="E49" s="60">
        <v>358</v>
      </c>
      <c r="F49" s="60">
        <v>374</v>
      </c>
      <c r="G49" s="20">
        <f t="shared" si="0"/>
        <v>732</v>
      </c>
      <c r="H49" s="24" t="s">
        <v>79</v>
      </c>
      <c r="I49" s="106">
        <v>124</v>
      </c>
      <c r="J49" s="77">
        <f t="shared" si="1"/>
        <v>0.3463687150837989</v>
      </c>
      <c r="K49" s="106">
        <v>152</v>
      </c>
      <c r="L49" s="77">
        <f t="shared" si="2"/>
        <v>0.40641711229946526</v>
      </c>
      <c r="M49" s="53">
        <f t="shared" si="4"/>
        <v>276</v>
      </c>
      <c r="N49" s="22">
        <f t="shared" si="3"/>
        <v>0.3770491803278688</v>
      </c>
      <c r="O49" s="24"/>
      <c r="P49" s="67"/>
      <c r="Q49" s="68"/>
      <c r="R49" s="67"/>
      <c r="S49" s="68"/>
      <c r="T49" s="69"/>
      <c r="U49" s="70"/>
      <c r="V49" s="62"/>
      <c r="W49" s="67"/>
      <c r="X49" s="68"/>
      <c r="Y49" s="67"/>
      <c r="Z49" s="68"/>
      <c r="AA49" s="69"/>
      <c r="AB49" s="70"/>
    </row>
    <row r="50" spans="1:28" ht="12.75">
      <c r="A50" s="24" t="s">
        <v>80</v>
      </c>
      <c r="B50" s="24" t="s">
        <v>77</v>
      </c>
      <c r="C50" s="24" t="s">
        <v>78</v>
      </c>
      <c r="D50" s="24" t="s">
        <v>11</v>
      </c>
      <c r="E50" s="60">
        <v>329</v>
      </c>
      <c r="F50" s="60">
        <v>361</v>
      </c>
      <c r="G50" s="20">
        <f t="shared" si="0"/>
        <v>690</v>
      </c>
      <c r="H50" s="24" t="s">
        <v>80</v>
      </c>
      <c r="I50" s="106">
        <v>139</v>
      </c>
      <c r="J50" s="77">
        <f t="shared" si="1"/>
        <v>0.42249240121580545</v>
      </c>
      <c r="K50" s="106">
        <v>150</v>
      </c>
      <c r="L50" s="77">
        <f t="shared" si="2"/>
        <v>0.4155124653739612</v>
      </c>
      <c r="M50" s="53">
        <f t="shared" si="4"/>
        <v>289</v>
      </c>
      <c r="N50" s="22">
        <f t="shared" si="3"/>
        <v>0.41884057971014493</v>
      </c>
      <c r="O50" s="24"/>
      <c r="P50" s="67"/>
      <c r="Q50" s="68"/>
      <c r="R50" s="67"/>
      <c r="S50" s="68"/>
      <c r="T50" s="69"/>
      <c r="U50" s="70"/>
      <c r="V50" s="62"/>
      <c r="W50" s="67"/>
      <c r="X50" s="68"/>
      <c r="Y50" s="67"/>
      <c r="Z50" s="68"/>
      <c r="AA50" s="69"/>
      <c r="AB50" s="70"/>
    </row>
    <row r="51" spans="1:28" ht="12.75">
      <c r="A51" s="24" t="s">
        <v>81</v>
      </c>
      <c r="B51" s="24" t="s">
        <v>82</v>
      </c>
      <c r="C51" s="24" t="s">
        <v>25</v>
      </c>
      <c r="D51" s="24" t="s">
        <v>83</v>
      </c>
      <c r="E51" s="60">
        <v>307</v>
      </c>
      <c r="F51" s="60">
        <v>347</v>
      </c>
      <c r="G51" s="20">
        <f t="shared" si="0"/>
        <v>654</v>
      </c>
      <c r="H51" s="24" t="s">
        <v>81</v>
      </c>
      <c r="I51" s="106">
        <v>81</v>
      </c>
      <c r="J51" s="77">
        <f t="shared" si="1"/>
        <v>0.26384364820846906</v>
      </c>
      <c r="K51" s="106">
        <v>92</v>
      </c>
      <c r="L51" s="77">
        <f t="shared" si="2"/>
        <v>0.26512968299711814</v>
      </c>
      <c r="M51" s="53">
        <f t="shared" si="4"/>
        <v>173</v>
      </c>
      <c r="N51" s="22">
        <f t="shared" si="3"/>
        <v>0.26452599388379205</v>
      </c>
      <c r="O51" s="24"/>
      <c r="P51" s="67"/>
      <c r="Q51" s="68"/>
      <c r="R51" s="67"/>
      <c r="S51" s="68"/>
      <c r="T51" s="69"/>
      <c r="U51" s="70"/>
      <c r="V51" s="62"/>
      <c r="W51" s="67"/>
      <c r="X51" s="68"/>
      <c r="Y51" s="67"/>
      <c r="Z51" s="68"/>
      <c r="AA51" s="69"/>
      <c r="AB51" s="70"/>
    </row>
    <row r="52" spans="1:28" ht="12.75">
      <c r="A52" s="24" t="s">
        <v>84</v>
      </c>
      <c r="B52" s="24" t="s">
        <v>82</v>
      </c>
      <c r="C52" s="24" t="s">
        <v>25</v>
      </c>
      <c r="D52" s="24" t="s">
        <v>83</v>
      </c>
      <c r="E52" s="60">
        <v>348</v>
      </c>
      <c r="F52" s="60">
        <v>396</v>
      </c>
      <c r="G52" s="20">
        <f t="shared" si="0"/>
        <v>744</v>
      </c>
      <c r="H52" s="24" t="s">
        <v>84</v>
      </c>
      <c r="I52" s="106">
        <v>98</v>
      </c>
      <c r="J52" s="77">
        <f t="shared" si="1"/>
        <v>0.28160919540229884</v>
      </c>
      <c r="K52" s="106">
        <v>119</v>
      </c>
      <c r="L52" s="77">
        <f t="shared" si="2"/>
        <v>0.3005050505050505</v>
      </c>
      <c r="M52" s="53">
        <f t="shared" si="4"/>
        <v>217</v>
      </c>
      <c r="N52" s="22">
        <f t="shared" si="3"/>
        <v>0.2916666666666667</v>
      </c>
      <c r="O52" s="24"/>
      <c r="P52" s="67"/>
      <c r="Q52" s="68"/>
      <c r="R52" s="67"/>
      <c r="S52" s="68"/>
      <c r="T52" s="69"/>
      <c r="U52" s="70"/>
      <c r="V52" s="62"/>
      <c r="W52" s="67"/>
      <c r="X52" s="68"/>
      <c r="Y52" s="67"/>
      <c r="Z52" s="68"/>
      <c r="AA52" s="69"/>
      <c r="AB52" s="70"/>
    </row>
    <row r="53" spans="1:28" ht="12.75">
      <c r="A53" s="24" t="s">
        <v>85</v>
      </c>
      <c r="B53" s="24" t="s">
        <v>86</v>
      </c>
      <c r="C53" s="24" t="s">
        <v>87</v>
      </c>
      <c r="D53" s="24"/>
      <c r="E53" s="60">
        <v>404</v>
      </c>
      <c r="F53" s="60">
        <v>449</v>
      </c>
      <c r="G53" s="20">
        <f t="shared" si="0"/>
        <v>853</v>
      </c>
      <c r="H53" s="24" t="s">
        <v>85</v>
      </c>
      <c r="I53" s="106">
        <v>129</v>
      </c>
      <c r="J53" s="77">
        <f t="shared" si="1"/>
        <v>0.3193069306930693</v>
      </c>
      <c r="K53" s="106">
        <v>145</v>
      </c>
      <c r="L53" s="77">
        <f t="shared" si="2"/>
        <v>0.32293986636971045</v>
      </c>
      <c r="M53" s="53">
        <f t="shared" si="4"/>
        <v>274</v>
      </c>
      <c r="N53" s="22">
        <f t="shared" si="3"/>
        <v>0.3212192262602579</v>
      </c>
      <c r="O53" s="24"/>
      <c r="P53" s="67"/>
      <c r="Q53" s="68"/>
      <c r="R53" s="67"/>
      <c r="S53" s="68"/>
      <c r="T53" s="69"/>
      <c r="U53" s="70"/>
      <c r="V53" s="62"/>
      <c r="W53" s="67"/>
      <c r="X53" s="68"/>
      <c r="Y53" s="67"/>
      <c r="Z53" s="68"/>
      <c r="AA53" s="69"/>
      <c r="AB53" s="70"/>
    </row>
    <row r="54" spans="1:28" ht="12.75">
      <c r="A54" s="24" t="s">
        <v>88</v>
      </c>
      <c r="B54" s="24" t="s">
        <v>86</v>
      </c>
      <c r="C54" s="24" t="s">
        <v>87</v>
      </c>
      <c r="D54" s="24"/>
      <c r="E54" s="60">
        <v>383</v>
      </c>
      <c r="F54" s="60">
        <v>467</v>
      </c>
      <c r="G54" s="20">
        <f t="shared" si="0"/>
        <v>850</v>
      </c>
      <c r="H54" s="24" t="s">
        <v>88</v>
      </c>
      <c r="I54" s="106">
        <v>123</v>
      </c>
      <c r="J54" s="77">
        <f t="shared" si="1"/>
        <v>0.32114882506527415</v>
      </c>
      <c r="K54" s="106">
        <v>164</v>
      </c>
      <c r="L54" s="77">
        <f t="shared" si="2"/>
        <v>0.3511777301927195</v>
      </c>
      <c r="M54" s="53">
        <f t="shared" si="4"/>
        <v>287</v>
      </c>
      <c r="N54" s="22">
        <f t="shared" si="3"/>
        <v>0.3376470588235294</v>
      </c>
      <c r="O54" s="24"/>
      <c r="P54" s="67"/>
      <c r="Q54" s="68"/>
      <c r="R54" s="67"/>
      <c r="S54" s="68"/>
      <c r="T54" s="69"/>
      <c r="U54" s="70"/>
      <c r="V54" s="62"/>
      <c r="W54" s="67"/>
      <c r="X54" s="68"/>
      <c r="Y54" s="67"/>
      <c r="Z54" s="68"/>
      <c r="AA54" s="69"/>
      <c r="AB54" s="70"/>
    </row>
    <row r="55" spans="1:28" ht="12.75">
      <c r="A55" s="24" t="s">
        <v>89</v>
      </c>
      <c r="B55" s="24" t="s">
        <v>86</v>
      </c>
      <c r="C55" s="24" t="s">
        <v>87</v>
      </c>
      <c r="D55" s="24"/>
      <c r="E55" s="60">
        <v>490</v>
      </c>
      <c r="F55" s="60">
        <v>513</v>
      </c>
      <c r="G55" s="20">
        <f t="shared" si="0"/>
        <v>1003</v>
      </c>
      <c r="H55" s="24" t="s">
        <v>89</v>
      </c>
      <c r="I55" s="106">
        <v>173</v>
      </c>
      <c r="J55" s="77">
        <f t="shared" si="1"/>
        <v>0.35306122448979593</v>
      </c>
      <c r="K55" s="106">
        <v>187</v>
      </c>
      <c r="L55" s="77">
        <f t="shared" si="2"/>
        <v>0.3645224171539961</v>
      </c>
      <c r="M55" s="53">
        <f t="shared" si="4"/>
        <v>360</v>
      </c>
      <c r="N55" s="22">
        <f t="shared" si="3"/>
        <v>0.3589232303090728</v>
      </c>
      <c r="O55" s="24"/>
      <c r="P55" s="67"/>
      <c r="Q55" s="68"/>
      <c r="R55" s="67"/>
      <c r="S55" s="68"/>
      <c r="T55" s="69"/>
      <c r="U55" s="70"/>
      <c r="V55" s="62"/>
      <c r="W55" s="67"/>
      <c r="X55" s="68"/>
      <c r="Y55" s="67"/>
      <c r="Z55" s="68"/>
      <c r="AA55" s="69"/>
      <c r="AB55" s="70"/>
    </row>
    <row r="56" spans="1:28" ht="12.75">
      <c r="A56" s="24" t="s">
        <v>90</v>
      </c>
      <c r="B56" s="24" t="s">
        <v>86</v>
      </c>
      <c r="C56" s="24" t="s">
        <v>87</v>
      </c>
      <c r="D56" s="24"/>
      <c r="E56" s="60">
        <v>366</v>
      </c>
      <c r="F56" s="60">
        <v>452</v>
      </c>
      <c r="G56" s="20">
        <f t="shared" si="0"/>
        <v>818</v>
      </c>
      <c r="H56" s="24" t="s">
        <v>90</v>
      </c>
      <c r="I56" s="106">
        <v>129</v>
      </c>
      <c r="J56" s="77">
        <f t="shared" si="1"/>
        <v>0.3524590163934426</v>
      </c>
      <c r="K56" s="106">
        <v>136</v>
      </c>
      <c r="L56" s="77">
        <f t="shared" si="2"/>
        <v>0.3008849557522124</v>
      </c>
      <c r="M56" s="53">
        <f t="shared" si="4"/>
        <v>265</v>
      </c>
      <c r="N56" s="22">
        <f t="shared" si="3"/>
        <v>0.32396088019559904</v>
      </c>
      <c r="O56" s="24"/>
      <c r="P56" s="67"/>
      <c r="Q56" s="68"/>
      <c r="R56" s="67"/>
      <c r="S56" s="68"/>
      <c r="T56" s="69"/>
      <c r="U56" s="70"/>
      <c r="V56" s="62"/>
      <c r="W56" s="67"/>
      <c r="X56" s="68"/>
      <c r="Y56" s="67"/>
      <c r="Z56" s="68"/>
      <c r="AA56" s="69"/>
      <c r="AB56" s="70"/>
    </row>
    <row r="57" spans="1:28" ht="13.5" thickBot="1">
      <c r="A57" s="24" t="s">
        <v>91</v>
      </c>
      <c r="B57" s="24" t="s">
        <v>86</v>
      </c>
      <c r="C57" s="24" t="s">
        <v>87</v>
      </c>
      <c r="D57" s="24"/>
      <c r="E57" s="60">
        <v>490</v>
      </c>
      <c r="F57" s="60">
        <v>535</v>
      </c>
      <c r="G57" s="20">
        <f>SUM(E57:F57)</f>
        <v>1025</v>
      </c>
      <c r="H57" s="24">
        <v>49</v>
      </c>
      <c r="I57" s="106">
        <v>181</v>
      </c>
      <c r="J57" s="77">
        <f t="shared" si="1"/>
        <v>0.3693877551020408</v>
      </c>
      <c r="K57" s="106">
        <v>189</v>
      </c>
      <c r="L57" s="77">
        <f t="shared" si="2"/>
        <v>0.3532710280373832</v>
      </c>
      <c r="M57" s="53">
        <f t="shared" si="4"/>
        <v>370</v>
      </c>
      <c r="N57" s="22">
        <f t="shared" si="3"/>
        <v>0.36097560975609755</v>
      </c>
      <c r="O57" s="24"/>
      <c r="P57" s="67"/>
      <c r="Q57" s="68"/>
      <c r="R57" s="67"/>
      <c r="S57" s="68"/>
      <c r="T57" s="69"/>
      <c r="U57" s="70"/>
      <c r="V57" s="62"/>
      <c r="W57" s="67"/>
      <c r="X57" s="68"/>
      <c r="Y57" s="67"/>
      <c r="Z57" s="68"/>
      <c r="AA57" s="69"/>
      <c r="AB57" s="70"/>
    </row>
    <row r="58" spans="1:28" ht="13.5" thickBot="1">
      <c r="A58" s="24"/>
      <c r="B58" s="24"/>
      <c r="C58" s="54" t="s">
        <v>92</v>
      </c>
      <c r="D58" s="24"/>
      <c r="E58" s="61">
        <f>SUM(E9:E57)</f>
        <v>18030</v>
      </c>
      <c r="F58" s="61">
        <f>SUM(F9:F57)</f>
        <v>20634</v>
      </c>
      <c r="G58" s="21">
        <f>SUM(G9:G57)</f>
        <v>38664</v>
      </c>
      <c r="I58" s="78">
        <f>SUM(I9:I57)</f>
        <v>5839</v>
      </c>
      <c r="J58" s="79">
        <f>(I58/E58)</f>
        <v>0.3238491403216861</v>
      </c>
      <c r="K58" s="80">
        <f>SUM(K9:K57)</f>
        <v>6558</v>
      </c>
      <c r="L58" s="79">
        <f t="shared" si="2"/>
        <v>0.31782494911311426</v>
      </c>
      <c r="M58" s="53">
        <f>SUM(M9:M57)</f>
        <v>12397</v>
      </c>
      <c r="N58" s="23">
        <f t="shared" si="3"/>
        <v>0.32063418166770125</v>
      </c>
      <c r="O58" s="24"/>
      <c r="P58" s="71"/>
      <c r="Q58" s="72"/>
      <c r="R58" s="71"/>
      <c r="S58" s="72"/>
      <c r="T58" s="62"/>
      <c r="U58" s="73"/>
      <c r="V58" s="62"/>
      <c r="W58" s="71"/>
      <c r="X58" s="72"/>
      <c r="Y58" s="71"/>
      <c r="Z58" s="72"/>
      <c r="AA58" s="62"/>
      <c r="AB58" s="73"/>
    </row>
    <row r="59" spans="8:28" ht="12.75">
      <c r="H59" s="24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</row>
    <row r="60" spans="11:28" ht="12.75">
      <c r="K60" s="26" t="str">
        <f>$G$4</f>
        <v>Sezioni scrutinate</v>
      </c>
      <c r="L60" s="26"/>
      <c r="M60" s="27">
        <f>COUNTIF($M$9:$M$57,"&lt;&gt;0")</f>
        <v>49</v>
      </c>
      <c r="P60" s="63"/>
      <c r="Q60" s="63"/>
      <c r="R60" s="63"/>
      <c r="S60" s="63"/>
      <c r="T60" s="62"/>
      <c r="U60" s="63"/>
      <c r="V60" s="63"/>
      <c r="W60" s="63"/>
      <c r="X60" s="63"/>
      <c r="Y60" s="63"/>
      <c r="Z60" s="63"/>
      <c r="AA60" s="62"/>
      <c r="AB60" s="63"/>
    </row>
    <row r="61" spans="11:28" ht="12.75">
      <c r="K61" s="26" t="s">
        <v>102</v>
      </c>
      <c r="L61" s="26"/>
      <c r="M61" s="28">
        <f>$I$4</f>
        <v>49</v>
      </c>
      <c r="P61" s="63"/>
      <c r="Q61" s="63"/>
      <c r="R61" s="63"/>
      <c r="S61" s="63"/>
      <c r="T61" s="74"/>
      <c r="U61" s="63"/>
      <c r="V61" s="63"/>
      <c r="W61" s="63"/>
      <c r="X61" s="63"/>
      <c r="Y61" s="63"/>
      <c r="Z61" s="63"/>
      <c r="AA61" s="74"/>
      <c r="AB61" s="63"/>
    </row>
  </sheetData>
  <sheetProtection/>
  <mergeCells count="3">
    <mergeCell ref="I6:N6"/>
    <mergeCell ref="P6:U6"/>
    <mergeCell ref="W6:AB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R86"/>
  <sheetViews>
    <sheetView workbookViewId="0" topLeftCell="A1">
      <selection activeCell="B66" sqref="B66:F85"/>
    </sheetView>
  </sheetViews>
  <sheetFormatPr defaultColWidth="9.140625" defaultRowHeight="12.75"/>
  <cols>
    <col min="2" max="6" width="12.00390625" style="0" customWidth="1"/>
    <col min="7" max="7" width="11.00390625" style="0" customWidth="1"/>
    <col min="8" max="12" width="12.28125" style="0" customWidth="1"/>
    <col min="13" max="13" width="11.00390625" style="0" customWidth="1"/>
    <col min="14" max="18" width="12.421875" style="0" customWidth="1"/>
  </cols>
  <sheetData>
    <row r="2" ht="13.5" thickBot="1"/>
    <row r="3" spans="2:18" ht="12.75">
      <c r="B3" s="2"/>
      <c r="C3" s="3"/>
      <c r="D3" s="3"/>
      <c r="E3" s="3"/>
      <c r="F3" s="4"/>
      <c r="H3" s="5"/>
      <c r="I3" s="5"/>
      <c r="J3" s="5"/>
      <c r="K3" s="5"/>
      <c r="L3" s="5"/>
      <c r="M3" s="92"/>
      <c r="N3" s="5"/>
      <c r="O3" s="5"/>
      <c r="P3" s="5"/>
      <c r="Q3" s="5"/>
      <c r="R3" s="5"/>
    </row>
    <row r="4" spans="2:18" ht="15" customHeight="1">
      <c r="B4" s="116" t="str">
        <f>Referendum1!$G$3&amp;" "&amp;Referendum1!$J$3</f>
        <v>Centro Elaborazione Dati Comune di Vercelli</v>
      </c>
      <c r="C4" s="117"/>
      <c r="D4" s="117"/>
      <c r="E4" s="117"/>
      <c r="F4" s="118"/>
      <c r="H4" s="111"/>
      <c r="I4" s="111"/>
      <c r="J4" s="111"/>
      <c r="K4" s="111"/>
      <c r="L4" s="111"/>
      <c r="M4" s="82"/>
      <c r="N4" s="111"/>
      <c r="O4" s="111"/>
      <c r="P4" s="111"/>
      <c r="Q4" s="111"/>
      <c r="R4" s="111"/>
    </row>
    <row r="5" spans="2:18" ht="12.75">
      <c r="B5" s="119" t="s">
        <v>95</v>
      </c>
      <c r="C5" s="120"/>
      <c r="D5" s="120"/>
      <c r="E5" s="120"/>
      <c r="F5" s="121"/>
      <c r="H5" s="112"/>
      <c r="I5" s="112"/>
      <c r="J5" s="112"/>
      <c r="K5" s="112"/>
      <c r="L5" s="112"/>
      <c r="M5" s="82"/>
      <c r="N5" s="112"/>
      <c r="O5" s="112"/>
      <c r="P5" s="112"/>
      <c r="Q5" s="112"/>
      <c r="R5" s="112"/>
    </row>
    <row r="6" spans="2:18" ht="12.75">
      <c r="B6" s="7"/>
      <c r="C6" s="5"/>
      <c r="D6" s="5"/>
      <c r="E6" s="5"/>
      <c r="F6" s="6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2:18" ht="12.75">
      <c r="B7" s="122" t="s">
        <v>96</v>
      </c>
      <c r="C7" s="123"/>
      <c r="D7" s="123"/>
      <c r="E7" s="123"/>
      <c r="F7" s="124"/>
      <c r="H7" s="113"/>
      <c r="I7" s="113"/>
      <c r="J7" s="113"/>
      <c r="K7" s="113"/>
      <c r="L7" s="113"/>
      <c r="M7" s="82"/>
      <c r="N7" s="113"/>
      <c r="O7" s="113"/>
      <c r="P7" s="113"/>
      <c r="Q7" s="113"/>
      <c r="R7" s="113"/>
    </row>
    <row r="8" spans="2:18" ht="15" customHeight="1">
      <c r="B8" s="125" t="str">
        <f>Referendum1!$I$6</f>
        <v>Referendum N° 1 del 12-13 Giugno 2005 Affluenza Lunedì ore 15.30</v>
      </c>
      <c r="C8" s="126"/>
      <c r="D8" s="126"/>
      <c r="E8" s="126"/>
      <c r="F8" s="127"/>
      <c r="H8" s="114"/>
      <c r="I8" s="115"/>
      <c r="J8" s="115"/>
      <c r="K8" s="115"/>
      <c r="L8" s="115"/>
      <c r="M8" s="82"/>
      <c r="N8" s="114"/>
      <c r="O8" s="115"/>
      <c r="P8" s="115"/>
      <c r="Q8" s="115"/>
      <c r="R8" s="115"/>
    </row>
    <row r="9" spans="2:18" ht="12.75">
      <c r="B9" s="7"/>
      <c r="C9" s="5"/>
      <c r="D9" s="5"/>
      <c r="E9" s="5"/>
      <c r="F9" s="6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2:18" ht="12.75">
      <c r="B10" s="7"/>
      <c r="C10" s="5" t="str">
        <f>Referendum1!K60</f>
        <v>Sezioni scrutinate</v>
      </c>
      <c r="E10" s="55">
        <f>Referendum1!M60</f>
        <v>49</v>
      </c>
      <c r="F10" s="6"/>
      <c r="H10" s="82"/>
      <c r="I10" s="82"/>
      <c r="J10" s="82"/>
      <c r="K10" s="83"/>
      <c r="L10" s="82"/>
      <c r="M10" s="82"/>
      <c r="N10" s="82"/>
      <c r="O10" s="82"/>
      <c r="P10" s="82"/>
      <c r="Q10" s="83"/>
      <c r="R10" s="82"/>
    </row>
    <row r="11" spans="2:18" ht="12.75">
      <c r="B11" s="7"/>
      <c r="C11" s="59" t="str">
        <f>Referendum1!K61</f>
        <v>su</v>
      </c>
      <c r="D11" s="58"/>
      <c r="E11" s="19">
        <f>Referendum1!M61</f>
        <v>49</v>
      </c>
      <c r="F11" s="6"/>
      <c r="H11" s="82"/>
      <c r="I11" s="84"/>
      <c r="J11" s="85"/>
      <c r="K11" s="83"/>
      <c r="L11" s="82"/>
      <c r="M11" s="82"/>
      <c r="N11" s="82"/>
      <c r="O11" s="84"/>
      <c r="P11" s="82"/>
      <c r="Q11" s="83"/>
      <c r="R11" s="82"/>
    </row>
    <row r="12" spans="2:18" ht="13.5" thickBot="1">
      <c r="B12" s="7"/>
      <c r="C12" s="5"/>
      <c r="D12" s="5"/>
      <c r="E12" s="5"/>
      <c r="F12" s="6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2:18" ht="12.75">
      <c r="B13" s="7"/>
      <c r="C13" s="8" t="s">
        <v>0</v>
      </c>
      <c r="D13" s="9" t="s">
        <v>0</v>
      </c>
      <c r="E13" s="10" t="s">
        <v>0</v>
      </c>
      <c r="F13" s="6"/>
      <c r="H13" s="82"/>
      <c r="I13" s="81"/>
      <c r="J13" s="81"/>
      <c r="K13" s="81"/>
      <c r="L13" s="82"/>
      <c r="M13" s="82"/>
      <c r="N13" s="82"/>
      <c r="O13" s="81"/>
      <c r="P13" s="81"/>
      <c r="Q13" s="81"/>
      <c r="R13" s="82"/>
    </row>
    <row r="14" spans="2:18" ht="12.75">
      <c r="B14" s="7"/>
      <c r="C14" s="11" t="s">
        <v>5</v>
      </c>
      <c r="D14" s="1" t="s">
        <v>6</v>
      </c>
      <c r="E14" s="12" t="s">
        <v>7</v>
      </c>
      <c r="F14" s="6"/>
      <c r="H14" s="82"/>
      <c r="I14" s="81"/>
      <c r="J14" s="81"/>
      <c r="K14" s="81"/>
      <c r="L14" s="82"/>
      <c r="M14" s="82"/>
      <c r="N14" s="82"/>
      <c r="O14" s="81"/>
      <c r="P14" s="81"/>
      <c r="Q14" s="81"/>
      <c r="R14" s="82"/>
    </row>
    <row r="15" spans="2:18" ht="12.75">
      <c r="B15" s="7"/>
      <c r="C15" s="13">
        <f>Referendum1!E58</f>
        <v>18030</v>
      </c>
      <c r="D15" s="14">
        <f>Referendum1!F58</f>
        <v>20634</v>
      </c>
      <c r="E15" s="15">
        <f>Referendum1!G58</f>
        <v>38664</v>
      </c>
      <c r="F15" s="6"/>
      <c r="H15" s="82"/>
      <c r="I15" s="86"/>
      <c r="J15" s="86"/>
      <c r="K15" s="86"/>
      <c r="L15" s="82"/>
      <c r="M15" s="82"/>
      <c r="N15" s="82"/>
      <c r="O15" s="86"/>
      <c r="P15" s="86"/>
      <c r="Q15" s="86"/>
      <c r="R15" s="82"/>
    </row>
    <row r="16" spans="2:18" ht="12.75">
      <c r="B16" s="7"/>
      <c r="C16" s="97" t="s">
        <v>93</v>
      </c>
      <c r="D16" s="98" t="s">
        <v>93</v>
      </c>
      <c r="E16" s="29" t="s">
        <v>93</v>
      </c>
      <c r="F16" s="6"/>
      <c r="H16" s="82"/>
      <c r="I16" s="87"/>
      <c r="J16" s="87"/>
      <c r="K16" s="88"/>
      <c r="L16" s="82"/>
      <c r="M16" s="82"/>
      <c r="N16" s="82"/>
      <c r="O16" s="87"/>
      <c r="P16" s="87"/>
      <c r="Q16" s="88"/>
      <c r="R16" s="82"/>
    </row>
    <row r="17" spans="2:18" ht="12.75">
      <c r="B17" s="7"/>
      <c r="C17" s="97" t="s">
        <v>5</v>
      </c>
      <c r="D17" s="98" t="s">
        <v>6</v>
      </c>
      <c r="E17" s="29" t="s">
        <v>7</v>
      </c>
      <c r="F17" s="6"/>
      <c r="H17" s="82"/>
      <c r="I17" s="87"/>
      <c r="J17" s="87"/>
      <c r="K17" s="88"/>
      <c r="L17" s="82"/>
      <c r="M17" s="82"/>
      <c r="N17" s="82"/>
      <c r="O17" s="87"/>
      <c r="P17" s="87"/>
      <c r="Q17" s="88"/>
      <c r="R17" s="82"/>
    </row>
    <row r="18" spans="2:18" ht="12.75">
      <c r="B18" s="7"/>
      <c r="C18" s="99">
        <f>Referendum1!$I$58</f>
        <v>5847</v>
      </c>
      <c r="D18" s="100">
        <f>Referendum1!$K$58</f>
        <v>6565</v>
      </c>
      <c r="E18" s="30">
        <f>Referendum1!$M$58</f>
        <v>12412</v>
      </c>
      <c r="F18" s="6"/>
      <c r="H18" s="82"/>
      <c r="I18" s="89"/>
      <c r="J18" s="89"/>
      <c r="K18" s="86"/>
      <c r="L18" s="82"/>
      <c r="M18" s="82"/>
      <c r="N18" s="82"/>
      <c r="O18" s="89"/>
      <c r="P18" s="89"/>
      <c r="Q18" s="86"/>
      <c r="R18" s="82"/>
    </row>
    <row r="19" spans="2:18" ht="12.75">
      <c r="B19" s="7"/>
      <c r="C19" s="93" t="s">
        <v>97</v>
      </c>
      <c r="D19" s="94" t="s">
        <v>97</v>
      </c>
      <c r="E19" s="31" t="s">
        <v>97</v>
      </c>
      <c r="F19" s="6"/>
      <c r="H19" s="82"/>
      <c r="I19" s="87"/>
      <c r="J19" s="87"/>
      <c r="K19" s="88"/>
      <c r="L19" s="82"/>
      <c r="M19" s="82"/>
      <c r="N19" s="82"/>
      <c r="O19" s="87"/>
      <c r="P19" s="87"/>
      <c r="Q19" s="88"/>
      <c r="R19" s="82"/>
    </row>
    <row r="20" spans="2:18" ht="13.5" thickBot="1">
      <c r="B20" s="7"/>
      <c r="C20" s="93" t="s">
        <v>5</v>
      </c>
      <c r="D20" s="94" t="s">
        <v>98</v>
      </c>
      <c r="E20" s="31" t="s">
        <v>7</v>
      </c>
      <c r="F20" s="6"/>
      <c r="H20" s="82"/>
      <c r="I20" s="87"/>
      <c r="J20" s="87"/>
      <c r="K20" s="88"/>
      <c r="L20" s="82"/>
      <c r="M20" s="82"/>
      <c r="N20" s="82"/>
      <c r="O20" s="87"/>
      <c r="P20" s="87"/>
      <c r="Q20" s="88"/>
      <c r="R20" s="82"/>
    </row>
    <row r="21" spans="2:18" ht="13.5" thickBot="1">
      <c r="B21" s="7"/>
      <c r="C21" s="95">
        <f>Referendum1!$J$58</f>
        <v>0.3242928452579035</v>
      </c>
      <c r="D21" s="96">
        <f>Referendum1!$L$58</f>
        <v>0.3181641950179316</v>
      </c>
      <c r="E21" s="101">
        <f>Referendum1!$N$58</f>
        <v>0.32102213945789365</v>
      </c>
      <c r="F21" s="6"/>
      <c r="H21" s="82"/>
      <c r="I21" s="90"/>
      <c r="J21" s="90"/>
      <c r="K21" s="91"/>
      <c r="L21" s="82"/>
      <c r="M21" s="82"/>
      <c r="N21" s="82"/>
      <c r="O21" s="90"/>
      <c r="P21" s="90"/>
      <c r="Q21" s="91"/>
      <c r="R21" s="82"/>
    </row>
    <row r="22" spans="2:18" ht="13.5" thickBot="1">
      <c r="B22" s="16"/>
      <c r="C22" s="17"/>
      <c r="D22" s="17"/>
      <c r="E22" s="17"/>
      <c r="F22" s="18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</row>
    <row r="23" spans="8:18" ht="13.5" thickBot="1"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</row>
    <row r="24" spans="2:18" ht="12.75">
      <c r="B24" s="2"/>
      <c r="C24" s="3"/>
      <c r="D24" s="3"/>
      <c r="E24" s="3"/>
      <c r="F24" s="4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</row>
    <row r="25" spans="2:18" ht="15" customHeight="1">
      <c r="B25" s="116" t="str">
        <f>Referendum2!$G$3&amp;" "&amp;Referendum2!$J$3</f>
        <v>Centro Elaborazione Dati Comune di Vercelli</v>
      </c>
      <c r="C25" s="117"/>
      <c r="D25" s="117"/>
      <c r="E25" s="117"/>
      <c r="F25" s="118"/>
      <c r="H25" s="111"/>
      <c r="I25" s="111"/>
      <c r="J25" s="111"/>
      <c r="K25" s="111"/>
      <c r="L25" s="111"/>
      <c r="M25" s="82"/>
      <c r="N25" s="111"/>
      <c r="O25" s="111"/>
      <c r="P25" s="111"/>
      <c r="Q25" s="111"/>
      <c r="R25" s="111"/>
    </row>
    <row r="26" spans="2:18" ht="12.75">
      <c r="B26" s="119" t="s">
        <v>95</v>
      </c>
      <c r="C26" s="120"/>
      <c r="D26" s="120"/>
      <c r="E26" s="120"/>
      <c r="F26" s="121"/>
      <c r="H26" s="112"/>
      <c r="I26" s="112"/>
      <c r="J26" s="112"/>
      <c r="K26" s="112"/>
      <c r="L26" s="112"/>
      <c r="M26" s="82"/>
      <c r="N26" s="112"/>
      <c r="O26" s="112"/>
      <c r="P26" s="112"/>
      <c r="Q26" s="112"/>
      <c r="R26" s="112"/>
    </row>
    <row r="27" spans="2:18" ht="12.75">
      <c r="B27" s="7"/>
      <c r="C27" s="5"/>
      <c r="D27" s="5"/>
      <c r="E27" s="5"/>
      <c r="F27" s="6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2:18" ht="12.75">
      <c r="B28" s="122" t="s">
        <v>96</v>
      </c>
      <c r="C28" s="123"/>
      <c r="D28" s="123"/>
      <c r="E28" s="123"/>
      <c r="F28" s="124"/>
      <c r="H28" s="113"/>
      <c r="I28" s="113"/>
      <c r="J28" s="113"/>
      <c r="K28" s="113"/>
      <c r="L28" s="113"/>
      <c r="M28" s="82"/>
      <c r="N28" s="113"/>
      <c r="O28" s="113"/>
      <c r="P28" s="113"/>
      <c r="Q28" s="113"/>
      <c r="R28" s="113"/>
    </row>
    <row r="29" spans="2:18" ht="15" customHeight="1">
      <c r="B29" s="125" t="str">
        <f>Referendum2!$I$6</f>
        <v>Referendum N° 2 del 12-13 Giugno 2005 Affluenza Lunedì ore 15.30</v>
      </c>
      <c r="C29" s="126"/>
      <c r="D29" s="126"/>
      <c r="E29" s="126"/>
      <c r="F29" s="127"/>
      <c r="H29" s="114"/>
      <c r="I29" s="115"/>
      <c r="J29" s="115"/>
      <c r="K29" s="115"/>
      <c r="L29" s="115"/>
      <c r="M29" s="82"/>
      <c r="N29" s="114"/>
      <c r="O29" s="115"/>
      <c r="P29" s="115"/>
      <c r="Q29" s="115"/>
      <c r="R29" s="115"/>
    </row>
    <row r="30" spans="2:18" ht="12.75">
      <c r="B30" s="7"/>
      <c r="C30" s="5"/>
      <c r="D30" s="5"/>
      <c r="E30" s="5"/>
      <c r="F30" s="6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2:18" ht="12.75">
      <c r="B31" s="7"/>
      <c r="C31" s="5" t="str">
        <f>Referendum2!K60</f>
        <v>Sezioni scrutinate</v>
      </c>
      <c r="E31" s="55">
        <f>Referendum2!M60</f>
        <v>49</v>
      </c>
      <c r="F31" s="6"/>
      <c r="H31" s="82"/>
      <c r="I31" s="82"/>
      <c r="J31" s="82"/>
      <c r="K31" s="83"/>
      <c r="L31" s="82"/>
      <c r="M31" s="82"/>
      <c r="N31" s="82"/>
      <c r="O31" s="82"/>
      <c r="P31" s="82"/>
      <c r="Q31" s="83"/>
      <c r="R31" s="82"/>
    </row>
    <row r="32" spans="2:18" ht="12.75">
      <c r="B32" s="7"/>
      <c r="C32" s="59" t="str">
        <f>Referendum2!K61</f>
        <v>su</v>
      </c>
      <c r="D32" s="58"/>
      <c r="E32" s="19">
        <f>Referendum2!M61</f>
        <v>49</v>
      </c>
      <c r="F32" s="6"/>
      <c r="H32" s="82"/>
      <c r="I32" s="84"/>
      <c r="J32" s="85"/>
      <c r="K32" s="83"/>
      <c r="L32" s="82"/>
      <c r="M32" s="82"/>
      <c r="N32" s="82"/>
      <c r="O32" s="84"/>
      <c r="P32" s="82"/>
      <c r="Q32" s="83"/>
      <c r="R32" s="82"/>
    </row>
    <row r="33" spans="2:18" ht="13.5" thickBot="1">
      <c r="B33" s="7"/>
      <c r="C33" s="5"/>
      <c r="D33" s="5"/>
      <c r="E33" s="5"/>
      <c r="F33" s="6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2:18" ht="12.75">
      <c r="B34" s="7"/>
      <c r="C34" s="8" t="s">
        <v>0</v>
      </c>
      <c r="D34" s="9" t="s">
        <v>0</v>
      </c>
      <c r="E34" s="10" t="s">
        <v>0</v>
      </c>
      <c r="F34" s="6"/>
      <c r="H34" s="82"/>
      <c r="I34" s="81"/>
      <c r="J34" s="81"/>
      <c r="K34" s="81"/>
      <c r="L34" s="82"/>
      <c r="M34" s="82"/>
      <c r="N34" s="82"/>
      <c r="O34" s="81"/>
      <c r="P34" s="81"/>
      <c r="Q34" s="81"/>
      <c r="R34" s="82"/>
    </row>
    <row r="35" spans="2:18" ht="12.75">
      <c r="B35" s="7"/>
      <c r="C35" s="11" t="s">
        <v>5</v>
      </c>
      <c r="D35" s="1" t="s">
        <v>6</v>
      </c>
      <c r="E35" s="12" t="s">
        <v>7</v>
      </c>
      <c r="F35" s="6"/>
      <c r="H35" s="82"/>
      <c r="I35" s="81"/>
      <c r="J35" s="81"/>
      <c r="K35" s="81"/>
      <c r="L35" s="82"/>
      <c r="M35" s="82"/>
      <c r="N35" s="82"/>
      <c r="O35" s="81"/>
      <c r="P35" s="81"/>
      <c r="Q35" s="81"/>
      <c r="R35" s="82"/>
    </row>
    <row r="36" spans="2:18" ht="12.75">
      <c r="B36" s="7"/>
      <c r="C36" s="13">
        <f>Referendum2!E58</f>
        <v>18030</v>
      </c>
      <c r="D36" s="14">
        <f>Referendum2!F58</f>
        <v>20634</v>
      </c>
      <c r="E36" s="15">
        <f>Referendum2!G58</f>
        <v>38664</v>
      </c>
      <c r="F36" s="6"/>
      <c r="H36" s="82"/>
      <c r="I36" s="86"/>
      <c r="J36" s="86"/>
      <c r="K36" s="86"/>
      <c r="L36" s="82"/>
      <c r="M36" s="82"/>
      <c r="N36" s="82"/>
      <c r="O36" s="86"/>
      <c r="P36" s="86"/>
      <c r="Q36" s="86"/>
      <c r="R36" s="82"/>
    </row>
    <row r="37" spans="2:18" ht="12.75">
      <c r="B37" s="7"/>
      <c r="C37" s="97" t="s">
        <v>93</v>
      </c>
      <c r="D37" s="98" t="s">
        <v>93</v>
      </c>
      <c r="E37" s="29" t="s">
        <v>93</v>
      </c>
      <c r="F37" s="6"/>
      <c r="H37" s="82"/>
      <c r="I37" s="87"/>
      <c r="J37" s="87"/>
      <c r="K37" s="88"/>
      <c r="L37" s="82"/>
      <c r="M37" s="82"/>
      <c r="N37" s="82"/>
      <c r="O37" s="87"/>
      <c r="P37" s="87"/>
      <c r="Q37" s="88"/>
      <c r="R37" s="82"/>
    </row>
    <row r="38" spans="2:18" ht="12.75">
      <c r="B38" s="7"/>
      <c r="C38" s="97" t="s">
        <v>5</v>
      </c>
      <c r="D38" s="98" t="s">
        <v>6</v>
      </c>
      <c r="E38" s="29" t="s">
        <v>7</v>
      </c>
      <c r="F38" s="6"/>
      <c r="H38" s="82"/>
      <c r="I38" s="87"/>
      <c r="J38" s="87"/>
      <c r="K38" s="88"/>
      <c r="L38" s="82"/>
      <c r="M38" s="82"/>
      <c r="N38" s="82"/>
      <c r="O38" s="87"/>
      <c r="P38" s="87"/>
      <c r="Q38" s="88"/>
      <c r="R38" s="82"/>
    </row>
    <row r="39" spans="2:18" ht="12.75">
      <c r="B39" s="7"/>
      <c r="C39" s="99">
        <f>Referendum2!$I$58</f>
        <v>5848</v>
      </c>
      <c r="D39" s="100">
        <f>Referendum2!$K$58</f>
        <v>6564</v>
      </c>
      <c r="E39" s="30">
        <f>Referendum2!M58</f>
        <v>12412</v>
      </c>
      <c r="F39" s="6"/>
      <c r="H39" s="82"/>
      <c r="I39" s="89"/>
      <c r="J39" s="89"/>
      <c r="K39" s="86"/>
      <c r="L39" s="82"/>
      <c r="M39" s="82"/>
      <c r="N39" s="82"/>
      <c r="O39" s="89"/>
      <c r="P39" s="89"/>
      <c r="Q39" s="86"/>
      <c r="R39" s="82"/>
    </row>
    <row r="40" spans="2:18" ht="12.75">
      <c r="B40" s="7"/>
      <c r="C40" s="93" t="s">
        <v>97</v>
      </c>
      <c r="D40" s="94" t="s">
        <v>97</v>
      </c>
      <c r="E40" s="31" t="s">
        <v>97</v>
      </c>
      <c r="F40" s="6"/>
      <c r="H40" s="82"/>
      <c r="I40" s="87"/>
      <c r="J40" s="87"/>
      <c r="K40" s="88"/>
      <c r="L40" s="82"/>
      <c r="M40" s="82"/>
      <c r="N40" s="82"/>
      <c r="O40" s="87"/>
      <c r="P40" s="87"/>
      <c r="Q40" s="88"/>
      <c r="R40" s="82"/>
    </row>
    <row r="41" spans="2:18" ht="13.5" thickBot="1">
      <c r="B41" s="7"/>
      <c r="C41" s="93" t="s">
        <v>5</v>
      </c>
      <c r="D41" s="94" t="s">
        <v>98</v>
      </c>
      <c r="E41" s="31" t="s">
        <v>7</v>
      </c>
      <c r="F41" s="6"/>
      <c r="H41" s="82"/>
      <c r="I41" s="87"/>
      <c r="J41" s="87"/>
      <c r="K41" s="88"/>
      <c r="L41" s="82"/>
      <c r="M41" s="82"/>
      <c r="N41" s="82"/>
      <c r="O41" s="87"/>
      <c r="P41" s="87"/>
      <c r="Q41" s="88"/>
      <c r="R41" s="82"/>
    </row>
    <row r="42" spans="2:18" ht="13.5" thickBot="1">
      <c r="B42" s="7"/>
      <c r="C42" s="95">
        <f>Referendum2!$J$58</f>
        <v>0.32434830837493067</v>
      </c>
      <c r="D42" s="96">
        <f>Referendum2!$L$58</f>
        <v>0.3181157313172434</v>
      </c>
      <c r="E42" s="101">
        <f>Referendum2!N58</f>
        <v>0.32102213945789365</v>
      </c>
      <c r="F42" s="6"/>
      <c r="H42" s="82"/>
      <c r="I42" s="90"/>
      <c r="J42" s="90"/>
      <c r="K42" s="91"/>
      <c r="L42" s="82"/>
      <c r="M42" s="82"/>
      <c r="N42" s="82"/>
      <c r="O42" s="90"/>
      <c r="P42" s="90"/>
      <c r="Q42" s="91"/>
      <c r="R42" s="82"/>
    </row>
    <row r="43" spans="2:18" ht="13.5" thickBot="1">
      <c r="B43" s="16"/>
      <c r="C43" s="17"/>
      <c r="D43" s="17"/>
      <c r="E43" s="17"/>
      <c r="F43" s="18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8:18" ht="13.5" thickBot="1"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2:18" ht="12.75">
      <c r="B45" s="2"/>
      <c r="C45" s="3"/>
      <c r="D45" s="3"/>
      <c r="E45" s="3"/>
      <c r="F45" s="4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2:18" ht="15" customHeight="1">
      <c r="B46" s="116" t="str">
        <f>Referendum3!$G$3&amp;" "&amp;Referendum3!$J$3</f>
        <v>Centro Elaborazione Dati Comune di Vercelli</v>
      </c>
      <c r="C46" s="117"/>
      <c r="D46" s="117"/>
      <c r="E46" s="117"/>
      <c r="F46" s="118"/>
      <c r="H46" s="111"/>
      <c r="I46" s="111"/>
      <c r="J46" s="111"/>
      <c r="K46" s="111"/>
      <c r="L46" s="111"/>
      <c r="M46" s="82"/>
      <c r="N46" s="111"/>
      <c r="O46" s="111"/>
      <c r="P46" s="111"/>
      <c r="Q46" s="111"/>
      <c r="R46" s="111"/>
    </row>
    <row r="47" spans="2:18" ht="12.75">
      <c r="B47" s="119" t="s">
        <v>95</v>
      </c>
      <c r="C47" s="120"/>
      <c r="D47" s="120"/>
      <c r="E47" s="120"/>
      <c r="F47" s="121"/>
      <c r="H47" s="112"/>
      <c r="I47" s="112"/>
      <c r="J47" s="112"/>
      <c r="K47" s="112"/>
      <c r="L47" s="112"/>
      <c r="M47" s="82"/>
      <c r="N47" s="112"/>
      <c r="O47" s="112"/>
      <c r="P47" s="112"/>
      <c r="Q47" s="112"/>
      <c r="R47" s="112"/>
    </row>
    <row r="48" spans="2:18" ht="12.75">
      <c r="B48" s="7"/>
      <c r="C48" s="5"/>
      <c r="D48" s="5"/>
      <c r="E48" s="5"/>
      <c r="F48" s="6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2:18" ht="12.75">
      <c r="B49" s="122" t="s">
        <v>96</v>
      </c>
      <c r="C49" s="123"/>
      <c r="D49" s="123"/>
      <c r="E49" s="123"/>
      <c r="F49" s="124"/>
      <c r="H49" s="113"/>
      <c r="I49" s="113"/>
      <c r="J49" s="113"/>
      <c r="K49" s="113"/>
      <c r="L49" s="113"/>
      <c r="M49" s="82"/>
      <c r="N49" s="113"/>
      <c r="O49" s="113"/>
      <c r="P49" s="113"/>
      <c r="Q49" s="113"/>
      <c r="R49" s="113"/>
    </row>
    <row r="50" spans="2:18" ht="15" customHeight="1">
      <c r="B50" s="125" t="str">
        <f>Referendum3!$I$6</f>
        <v>Referendum N° 3 del 12-13 Giugno 2005 Affluenza Lunedì ore 15.30</v>
      </c>
      <c r="C50" s="126"/>
      <c r="D50" s="126"/>
      <c r="E50" s="126"/>
      <c r="F50" s="127"/>
      <c r="H50" s="114"/>
      <c r="I50" s="115"/>
      <c r="J50" s="115"/>
      <c r="K50" s="115"/>
      <c r="L50" s="115"/>
      <c r="M50" s="82"/>
      <c r="N50" s="114"/>
      <c r="O50" s="115"/>
      <c r="P50" s="115"/>
      <c r="Q50" s="115"/>
      <c r="R50" s="115"/>
    </row>
    <row r="51" spans="2:18" ht="12.75">
      <c r="B51" s="7"/>
      <c r="C51" s="5"/>
      <c r="D51" s="5"/>
      <c r="E51" s="5"/>
      <c r="F51" s="6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2:18" ht="12.75">
      <c r="B52" s="7"/>
      <c r="C52" s="5" t="str">
        <f>Referendum3!K60</f>
        <v>Sezioni scrutinate</v>
      </c>
      <c r="E52" s="55">
        <f>Referendum3!M60</f>
        <v>49</v>
      </c>
      <c r="F52" s="6"/>
      <c r="H52" s="82"/>
      <c r="I52" s="82"/>
      <c r="J52" s="82"/>
      <c r="K52" s="83"/>
      <c r="L52" s="82"/>
      <c r="M52" s="82"/>
      <c r="N52" s="82"/>
      <c r="O52" s="82"/>
      <c r="P52" s="82"/>
      <c r="Q52" s="83"/>
      <c r="R52" s="82"/>
    </row>
    <row r="53" spans="2:18" ht="12.75">
      <c r="B53" s="7"/>
      <c r="C53" s="59" t="str">
        <f>Referendum3!K61</f>
        <v>su</v>
      </c>
      <c r="D53" s="58"/>
      <c r="E53" s="19">
        <f>Referendum3!M61</f>
        <v>49</v>
      </c>
      <c r="F53" s="6"/>
      <c r="H53" s="82"/>
      <c r="I53" s="84"/>
      <c r="J53" s="85"/>
      <c r="K53" s="83"/>
      <c r="L53" s="82"/>
      <c r="M53" s="82"/>
      <c r="N53" s="82"/>
      <c r="O53" s="84"/>
      <c r="P53" s="82"/>
      <c r="Q53" s="83"/>
      <c r="R53" s="82"/>
    </row>
    <row r="54" spans="2:18" ht="13.5" thickBot="1">
      <c r="B54" s="7"/>
      <c r="C54" s="5"/>
      <c r="D54" s="5"/>
      <c r="E54" s="5"/>
      <c r="F54" s="6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2:18" ht="12.75">
      <c r="B55" s="7"/>
      <c r="C55" s="8" t="s">
        <v>0</v>
      </c>
      <c r="D55" s="9" t="s">
        <v>0</v>
      </c>
      <c r="E55" s="10" t="s">
        <v>0</v>
      </c>
      <c r="F55" s="6"/>
      <c r="H55" s="82"/>
      <c r="I55" s="81"/>
      <c r="J55" s="81"/>
      <c r="K55" s="81"/>
      <c r="L55" s="82"/>
      <c r="M55" s="82"/>
      <c r="N55" s="82"/>
      <c r="O55" s="81"/>
      <c r="P55" s="81"/>
      <c r="Q55" s="81"/>
      <c r="R55" s="82"/>
    </row>
    <row r="56" spans="2:18" ht="12.75">
      <c r="B56" s="7"/>
      <c r="C56" s="11" t="s">
        <v>5</v>
      </c>
      <c r="D56" s="1" t="s">
        <v>6</v>
      </c>
      <c r="E56" s="12" t="s">
        <v>7</v>
      </c>
      <c r="F56" s="6"/>
      <c r="H56" s="82"/>
      <c r="I56" s="81"/>
      <c r="J56" s="81"/>
      <c r="K56" s="81"/>
      <c r="L56" s="82"/>
      <c r="M56" s="82"/>
      <c r="N56" s="82"/>
      <c r="O56" s="81"/>
      <c r="P56" s="81"/>
      <c r="Q56" s="81"/>
      <c r="R56" s="82"/>
    </row>
    <row r="57" spans="2:18" ht="12.75">
      <c r="B57" s="7"/>
      <c r="C57" s="13">
        <f>Referendum3!E58</f>
        <v>18030</v>
      </c>
      <c r="D57" s="14">
        <f>Referendum3!F58</f>
        <v>20634</v>
      </c>
      <c r="E57" s="15">
        <f>Referendum3!G58</f>
        <v>38664</v>
      </c>
      <c r="F57" s="6"/>
      <c r="H57" s="82"/>
      <c r="I57" s="86"/>
      <c r="J57" s="86"/>
      <c r="K57" s="86"/>
      <c r="L57" s="82"/>
      <c r="M57" s="82"/>
      <c r="N57" s="82"/>
      <c r="O57" s="86"/>
      <c r="P57" s="86"/>
      <c r="Q57" s="86"/>
      <c r="R57" s="82"/>
    </row>
    <row r="58" spans="2:18" ht="12.75">
      <c r="B58" s="7"/>
      <c r="C58" s="97" t="s">
        <v>93</v>
      </c>
      <c r="D58" s="98" t="s">
        <v>93</v>
      </c>
      <c r="E58" s="29" t="s">
        <v>93</v>
      </c>
      <c r="F58" s="6"/>
      <c r="H58" s="82"/>
      <c r="I58" s="87"/>
      <c r="J58" s="87"/>
      <c r="K58" s="88"/>
      <c r="L58" s="82"/>
      <c r="M58" s="82"/>
      <c r="N58" s="82"/>
      <c r="O58" s="87"/>
      <c r="P58" s="87"/>
      <c r="Q58" s="88"/>
      <c r="R58" s="82"/>
    </row>
    <row r="59" spans="2:18" ht="12.75">
      <c r="B59" s="7"/>
      <c r="C59" s="97" t="s">
        <v>5</v>
      </c>
      <c r="D59" s="98" t="s">
        <v>6</v>
      </c>
      <c r="E59" s="29" t="s">
        <v>7</v>
      </c>
      <c r="F59" s="6"/>
      <c r="H59" s="82"/>
      <c r="I59" s="87"/>
      <c r="J59" s="87"/>
      <c r="K59" s="88"/>
      <c r="L59" s="82"/>
      <c r="M59" s="82"/>
      <c r="N59" s="82"/>
      <c r="O59" s="87"/>
      <c r="P59" s="87"/>
      <c r="Q59" s="88"/>
      <c r="R59" s="82"/>
    </row>
    <row r="60" spans="2:18" ht="12.75">
      <c r="B60" s="7"/>
      <c r="C60" s="99">
        <f>Referendum3!$I$58</f>
        <v>5843</v>
      </c>
      <c r="D60" s="100">
        <f>Referendum3!$K$58</f>
        <v>6561</v>
      </c>
      <c r="E60" s="30">
        <f>Referendum3!M58</f>
        <v>12404</v>
      </c>
      <c r="F60" s="6"/>
      <c r="H60" s="82"/>
      <c r="I60" s="89"/>
      <c r="J60" s="89"/>
      <c r="K60" s="86"/>
      <c r="L60" s="82"/>
      <c r="M60" s="82"/>
      <c r="N60" s="82"/>
      <c r="O60" s="89"/>
      <c r="P60" s="89"/>
      <c r="Q60" s="86"/>
      <c r="R60" s="82"/>
    </row>
    <row r="61" spans="2:18" ht="12.75">
      <c r="B61" s="7"/>
      <c r="C61" s="102" t="s">
        <v>97</v>
      </c>
      <c r="D61" s="103" t="s">
        <v>97</v>
      </c>
      <c r="E61" s="31" t="s">
        <v>97</v>
      </c>
      <c r="F61" s="6"/>
      <c r="H61" s="82"/>
      <c r="I61" s="87"/>
      <c r="J61" s="87"/>
      <c r="K61" s="88"/>
      <c r="L61" s="82"/>
      <c r="M61" s="82"/>
      <c r="N61" s="82"/>
      <c r="O61" s="87"/>
      <c r="P61" s="87"/>
      <c r="Q61" s="88"/>
      <c r="R61" s="82"/>
    </row>
    <row r="62" spans="2:18" ht="13.5" thickBot="1">
      <c r="B62" s="7"/>
      <c r="C62" s="102" t="s">
        <v>5</v>
      </c>
      <c r="D62" s="103" t="s">
        <v>98</v>
      </c>
      <c r="E62" s="31" t="s">
        <v>7</v>
      </c>
      <c r="F62" s="6"/>
      <c r="H62" s="82"/>
      <c r="I62" s="87"/>
      <c r="J62" s="87"/>
      <c r="K62" s="88"/>
      <c r="L62" s="82"/>
      <c r="M62" s="82"/>
      <c r="N62" s="82"/>
      <c r="O62" s="87"/>
      <c r="P62" s="87"/>
      <c r="Q62" s="88"/>
      <c r="R62" s="82"/>
    </row>
    <row r="63" spans="2:18" ht="13.5" thickBot="1">
      <c r="B63" s="7"/>
      <c r="C63" s="104">
        <f>Referendum3!$J$58</f>
        <v>0.3240709927897948</v>
      </c>
      <c r="D63" s="105">
        <f>Referendum3!$L$58</f>
        <v>0.31797034021517884</v>
      </c>
      <c r="E63" s="101">
        <f>Referendum3!N58</f>
        <v>0.32081522863645767</v>
      </c>
      <c r="F63" s="6"/>
      <c r="H63" s="82"/>
      <c r="I63" s="90"/>
      <c r="J63" s="90"/>
      <c r="K63" s="91"/>
      <c r="L63" s="82"/>
      <c r="M63" s="82"/>
      <c r="N63" s="82"/>
      <c r="O63" s="90"/>
      <c r="P63" s="90"/>
      <c r="Q63" s="91"/>
      <c r="R63" s="82"/>
    </row>
    <row r="64" spans="2:18" ht="13.5" thickBot="1">
      <c r="B64" s="16"/>
      <c r="C64" s="17"/>
      <c r="D64" s="17"/>
      <c r="E64" s="17"/>
      <c r="F64" s="18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8:18" ht="13.5" thickBot="1"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2:18" ht="12.75">
      <c r="B66" s="2"/>
      <c r="C66" s="3"/>
      <c r="D66" s="3"/>
      <c r="E66" s="3"/>
      <c r="F66" s="4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2:18" ht="15" customHeight="1">
      <c r="B67" s="116" t="str">
        <f>Referendum4!$G$3&amp;" "&amp;Referendum4!$J$3</f>
        <v>Centro Elaborazione Dati Comune di Vercelli</v>
      </c>
      <c r="C67" s="117"/>
      <c r="D67" s="117"/>
      <c r="E67" s="117"/>
      <c r="F67" s="118"/>
      <c r="H67" s="111"/>
      <c r="I67" s="111"/>
      <c r="J67" s="111"/>
      <c r="K67" s="111"/>
      <c r="L67" s="111"/>
      <c r="M67" s="82"/>
      <c r="N67" s="111"/>
      <c r="O67" s="111"/>
      <c r="P67" s="111"/>
      <c r="Q67" s="111"/>
      <c r="R67" s="111"/>
    </row>
    <row r="68" spans="2:18" ht="12.75">
      <c r="B68" s="119" t="s">
        <v>95</v>
      </c>
      <c r="C68" s="120"/>
      <c r="D68" s="120"/>
      <c r="E68" s="120"/>
      <c r="F68" s="121"/>
      <c r="H68" s="112"/>
      <c r="I68" s="112"/>
      <c r="J68" s="112"/>
      <c r="K68" s="112"/>
      <c r="L68" s="112"/>
      <c r="M68" s="82"/>
      <c r="N68" s="112"/>
      <c r="O68" s="112"/>
      <c r="P68" s="112"/>
      <c r="Q68" s="112"/>
      <c r="R68" s="112"/>
    </row>
    <row r="69" spans="2:18" ht="12.75">
      <c r="B69" s="7"/>
      <c r="C69" s="5"/>
      <c r="D69" s="5"/>
      <c r="E69" s="5"/>
      <c r="F69" s="6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</row>
    <row r="70" spans="2:18" ht="12.75">
      <c r="B70" s="122" t="s">
        <v>96</v>
      </c>
      <c r="C70" s="123"/>
      <c r="D70" s="123"/>
      <c r="E70" s="123"/>
      <c r="F70" s="124"/>
      <c r="H70" s="113"/>
      <c r="I70" s="113"/>
      <c r="J70" s="113"/>
      <c r="K70" s="113"/>
      <c r="L70" s="113"/>
      <c r="M70" s="82"/>
      <c r="N70" s="113"/>
      <c r="O70" s="113"/>
      <c r="P70" s="113"/>
      <c r="Q70" s="113"/>
      <c r="R70" s="113"/>
    </row>
    <row r="71" spans="2:18" ht="15" customHeight="1">
      <c r="B71" s="125" t="str">
        <f>Referendum4!$I$6</f>
        <v>Referendum N° 4 del 12-13 Giugno 2005 Affluenza Lunedì ore 15.30</v>
      </c>
      <c r="C71" s="126"/>
      <c r="D71" s="126"/>
      <c r="E71" s="126"/>
      <c r="F71" s="127"/>
      <c r="H71" s="114"/>
      <c r="I71" s="115"/>
      <c r="J71" s="115"/>
      <c r="K71" s="115"/>
      <c r="L71" s="115"/>
      <c r="M71" s="82"/>
      <c r="N71" s="114"/>
      <c r="O71" s="115"/>
      <c r="P71" s="115"/>
      <c r="Q71" s="115"/>
      <c r="R71" s="115"/>
    </row>
    <row r="72" spans="2:18" ht="12.75">
      <c r="B72" s="7"/>
      <c r="C72" s="5"/>
      <c r="D72" s="5"/>
      <c r="E72" s="5"/>
      <c r="F72" s="6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</row>
    <row r="73" spans="2:18" ht="12.75">
      <c r="B73" s="7"/>
      <c r="C73" s="5" t="str">
        <f>Referendum4!K60</f>
        <v>Sezioni scrutinate</v>
      </c>
      <c r="E73" s="55">
        <f>Referendum4!M60</f>
        <v>49</v>
      </c>
      <c r="F73" s="6"/>
      <c r="H73" s="82"/>
      <c r="I73" s="82"/>
      <c r="J73" s="82"/>
      <c r="K73" s="83"/>
      <c r="L73" s="82"/>
      <c r="M73" s="82"/>
      <c r="N73" s="82"/>
      <c r="O73" s="82"/>
      <c r="P73" s="82"/>
      <c r="Q73" s="83"/>
      <c r="R73" s="82"/>
    </row>
    <row r="74" spans="2:18" ht="12.75">
      <c r="B74" s="7"/>
      <c r="C74" s="59" t="str">
        <f>Referendum4!K61</f>
        <v>su</v>
      </c>
      <c r="D74" s="58"/>
      <c r="E74" s="19">
        <f>Referendum4!M61</f>
        <v>49</v>
      </c>
      <c r="F74" s="6"/>
      <c r="H74" s="82"/>
      <c r="I74" s="84"/>
      <c r="J74" s="85"/>
      <c r="K74" s="83"/>
      <c r="L74" s="82"/>
      <c r="M74" s="82"/>
      <c r="N74" s="82"/>
      <c r="O74" s="84"/>
      <c r="P74" s="82"/>
      <c r="Q74" s="83"/>
      <c r="R74" s="82"/>
    </row>
    <row r="75" spans="2:18" ht="13.5" thickBot="1">
      <c r="B75" s="7"/>
      <c r="C75" s="5"/>
      <c r="D75" s="5"/>
      <c r="E75" s="5"/>
      <c r="F75" s="6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2:18" ht="12.75">
      <c r="B76" s="7"/>
      <c r="C76" s="8" t="s">
        <v>0</v>
      </c>
      <c r="D76" s="9" t="s">
        <v>0</v>
      </c>
      <c r="E76" s="10" t="s">
        <v>0</v>
      </c>
      <c r="F76" s="6"/>
      <c r="H76" s="82"/>
      <c r="I76" s="81"/>
      <c r="J76" s="81"/>
      <c r="K76" s="81"/>
      <c r="L76" s="82"/>
      <c r="M76" s="82"/>
      <c r="N76" s="82"/>
      <c r="O76" s="81"/>
      <c r="P76" s="81"/>
      <c r="Q76" s="81"/>
      <c r="R76" s="82"/>
    </row>
    <row r="77" spans="2:18" ht="12.75">
      <c r="B77" s="7"/>
      <c r="C77" s="11" t="s">
        <v>5</v>
      </c>
      <c r="D77" s="1" t="s">
        <v>6</v>
      </c>
      <c r="E77" s="12" t="s">
        <v>7</v>
      </c>
      <c r="F77" s="6"/>
      <c r="H77" s="82"/>
      <c r="I77" s="81"/>
      <c r="J77" s="81"/>
      <c r="K77" s="81"/>
      <c r="L77" s="82"/>
      <c r="M77" s="82"/>
      <c r="N77" s="82"/>
      <c r="O77" s="81"/>
      <c r="P77" s="81"/>
      <c r="Q77" s="81"/>
      <c r="R77" s="82"/>
    </row>
    <row r="78" spans="2:18" ht="12.75">
      <c r="B78" s="7"/>
      <c r="C78" s="13">
        <f>Referendum4!E58</f>
        <v>18030</v>
      </c>
      <c r="D78" s="14">
        <f>Referendum4!F58</f>
        <v>20634</v>
      </c>
      <c r="E78" s="15">
        <f>Referendum4!G58</f>
        <v>38664</v>
      </c>
      <c r="F78" s="6"/>
      <c r="H78" s="82"/>
      <c r="I78" s="86"/>
      <c r="J78" s="86"/>
      <c r="K78" s="86"/>
      <c r="L78" s="82"/>
      <c r="M78" s="82"/>
      <c r="N78" s="82"/>
      <c r="O78" s="86"/>
      <c r="P78" s="86"/>
      <c r="Q78" s="86"/>
      <c r="R78" s="82"/>
    </row>
    <row r="79" spans="2:18" ht="12.75">
      <c r="B79" s="7"/>
      <c r="C79" s="97" t="s">
        <v>93</v>
      </c>
      <c r="D79" s="98" t="s">
        <v>93</v>
      </c>
      <c r="E79" s="29" t="s">
        <v>93</v>
      </c>
      <c r="F79" s="6"/>
      <c r="H79" s="82"/>
      <c r="I79" s="87"/>
      <c r="J79" s="87"/>
      <c r="K79" s="88"/>
      <c r="L79" s="82"/>
      <c r="M79" s="82"/>
      <c r="N79" s="82"/>
      <c r="O79" s="87"/>
      <c r="P79" s="87"/>
      <c r="Q79" s="88"/>
      <c r="R79" s="82"/>
    </row>
    <row r="80" spans="2:18" ht="12.75">
      <c r="B80" s="7"/>
      <c r="C80" s="97" t="s">
        <v>5</v>
      </c>
      <c r="D80" s="98" t="s">
        <v>6</v>
      </c>
      <c r="E80" s="29" t="s">
        <v>7</v>
      </c>
      <c r="F80" s="6"/>
      <c r="H80" s="82"/>
      <c r="I80" s="87"/>
      <c r="J80" s="87"/>
      <c r="K80" s="88"/>
      <c r="L80" s="82"/>
      <c r="M80" s="82"/>
      <c r="N80" s="82"/>
      <c r="O80" s="87"/>
      <c r="P80" s="87"/>
      <c r="Q80" s="88"/>
      <c r="R80" s="82"/>
    </row>
    <row r="81" spans="2:18" ht="12.75">
      <c r="B81" s="7"/>
      <c r="C81" s="99">
        <f>Referendum4!$I$58</f>
        <v>5839</v>
      </c>
      <c r="D81" s="100">
        <f>Referendum4!$K$58</f>
        <v>6558</v>
      </c>
      <c r="E81" s="30">
        <f>Referendum4!M58</f>
        <v>12397</v>
      </c>
      <c r="F81" s="6"/>
      <c r="H81" s="82"/>
      <c r="I81" s="89"/>
      <c r="J81" s="89"/>
      <c r="K81" s="86"/>
      <c r="L81" s="82"/>
      <c r="M81" s="82"/>
      <c r="N81" s="82"/>
      <c r="O81" s="89"/>
      <c r="P81" s="89"/>
      <c r="Q81" s="86"/>
      <c r="R81" s="82"/>
    </row>
    <row r="82" spans="2:18" ht="12.75">
      <c r="B82" s="7"/>
      <c r="C82" s="102" t="s">
        <v>97</v>
      </c>
      <c r="D82" s="103" t="s">
        <v>97</v>
      </c>
      <c r="E82" s="31" t="s">
        <v>97</v>
      </c>
      <c r="F82" s="6"/>
      <c r="H82" s="82"/>
      <c r="I82" s="87"/>
      <c r="J82" s="87"/>
      <c r="K82" s="88"/>
      <c r="L82" s="82"/>
      <c r="M82" s="82"/>
      <c r="N82" s="82"/>
      <c r="O82" s="87"/>
      <c r="P82" s="87"/>
      <c r="Q82" s="88"/>
      <c r="R82" s="82"/>
    </row>
    <row r="83" spans="2:18" ht="13.5" thickBot="1">
      <c r="B83" s="7"/>
      <c r="C83" s="102" t="s">
        <v>5</v>
      </c>
      <c r="D83" s="103" t="s">
        <v>98</v>
      </c>
      <c r="E83" s="31" t="s">
        <v>7</v>
      </c>
      <c r="F83" s="6"/>
      <c r="H83" s="82"/>
      <c r="I83" s="87"/>
      <c r="J83" s="87"/>
      <c r="K83" s="88"/>
      <c r="L83" s="82"/>
      <c r="M83" s="82"/>
      <c r="N83" s="82"/>
      <c r="O83" s="87"/>
      <c r="P83" s="87"/>
      <c r="Q83" s="88"/>
      <c r="R83" s="82"/>
    </row>
    <row r="84" spans="2:18" ht="13.5" thickBot="1">
      <c r="B84" s="7"/>
      <c r="C84" s="104">
        <f>Referendum4!$J$58</f>
        <v>0.3238491403216861</v>
      </c>
      <c r="D84" s="105">
        <f>Referendum4!$L$58</f>
        <v>0.31782494911311426</v>
      </c>
      <c r="E84" s="101">
        <f>Referendum4!N58</f>
        <v>0.32063418166770125</v>
      </c>
      <c r="F84" s="6"/>
      <c r="H84" s="82"/>
      <c r="I84" s="90"/>
      <c r="J84" s="90"/>
      <c r="K84" s="91"/>
      <c r="L84" s="82"/>
      <c r="M84" s="82"/>
      <c r="N84" s="82"/>
      <c r="O84" s="90"/>
      <c r="P84" s="90"/>
      <c r="Q84" s="91"/>
      <c r="R84" s="82"/>
    </row>
    <row r="85" spans="2:18" ht="13.5" thickBot="1">
      <c r="B85" s="16"/>
      <c r="C85" s="17"/>
      <c r="D85" s="17"/>
      <c r="E85" s="17"/>
      <c r="F85" s="18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8:18" ht="12.75"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</row>
  </sheetData>
  <sheetProtection/>
  <mergeCells count="48">
    <mergeCell ref="B70:F70"/>
    <mergeCell ref="H70:L70"/>
    <mergeCell ref="N70:R70"/>
    <mergeCell ref="B71:F71"/>
    <mergeCell ref="H71:L71"/>
    <mergeCell ref="N71:R71"/>
    <mergeCell ref="B67:F67"/>
    <mergeCell ref="H67:L67"/>
    <mergeCell ref="N67:R67"/>
    <mergeCell ref="B68:F68"/>
    <mergeCell ref="H68:L68"/>
    <mergeCell ref="N68:R68"/>
    <mergeCell ref="B49:F49"/>
    <mergeCell ref="H49:L49"/>
    <mergeCell ref="N49:R49"/>
    <mergeCell ref="B50:F50"/>
    <mergeCell ref="H50:L50"/>
    <mergeCell ref="N50:R50"/>
    <mergeCell ref="B46:F46"/>
    <mergeCell ref="H46:L46"/>
    <mergeCell ref="N46:R46"/>
    <mergeCell ref="B47:F47"/>
    <mergeCell ref="H47:L47"/>
    <mergeCell ref="N47:R47"/>
    <mergeCell ref="B28:F28"/>
    <mergeCell ref="H28:L28"/>
    <mergeCell ref="N28:R28"/>
    <mergeCell ref="B29:F29"/>
    <mergeCell ref="H29:L29"/>
    <mergeCell ref="N29:R29"/>
    <mergeCell ref="B25:F25"/>
    <mergeCell ref="H25:L25"/>
    <mergeCell ref="N25:R25"/>
    <mergeCell ref="B26:F26"/>
    <mergeCell ref="H26:L26"/>
    <mergeCell ref="N26:R26"/>
    <mergeCell ref="H4:L4"/>
    <mergeCell ref="H5:L5"/>
    <mergeCell ref="H7:L7"/>
    <mergeCell ref="H8:L8"/>
    <mergeCell ref="B4:F4"/>
    <mergeCell ref="B5:F5"/>
    <mergeCell ref="B7:F7"/>
    <mergeCell ref="B8:F8"/>
    <mergeCell ref="N4:R4"/>
    <mergeCell ref="N5:R5"/>
    <mergeCell ref="N7:R7"/>
    <mergeCell ref="N8:R8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c</cp:lastModifiedBy>
  <cp:lastPrinted>2005-06-13T13:30:20Z</cp:lastPrinted>
  <dcterms:created xsi:type="dcterms:W3CDTF">2001-09-21T09:51:04Z</dcterms:created>
  <dcterms:modified xsi:type="dcterms:W3CDTF">2005-06-13T14:02:38Z</dcterms:modified>
  <cp:category/>
  <cp:version/>
  <cp:contentType/>
  <cp:contentStatus/>
</cp:coreProperties>
</file>