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125" activeTab="2"/>
  </bookViews>
  <sheets>
    <sheet name="Affl. Ref. 2007 - Lunedì" sheetId="1" r:id="rId1"/>
    <sheet name="Riepiloghi" sheetId="2" r:id="rId2"/>
    <sheet name="Riep.collegi" sheetId="3" r:id="rId3"/>
  </sheets>
  <definedNames>
    <definedName name="_xlnm.Print_Area" localSheetId="1">'Riepiloghi'!$B$2:$F$21</definedName>
    <definedName name="Z_A2B2D2BA_92DF_45B1_B15D_9D70F63305A7_.wvu.PrintArea" localSheetId="1" hidden="1">'Riepiloghi'!$B$2:$F$21</definedName>
  </definedNames>
  <calcPr fullCalcOnLoad="1"/>
</workbook>
</file>

<file path=xl/sharedStrings.xml><?xml version="1.0" encoding="utf-8"?>
<sst xmlns="http://schemas.openxmlformats.org/spreadsheetml/2006/main" count="261" uniqueCount="124">
  <si>
    <t>Iscritti</t>
  </si>
  <si>
    <t>SEZ</t>
  </si>
  <si>
    <t>SEGGIO</t>
  </si>
  <si>
    <t>UBICAZIONE</t>
  </si>
  <si>
    <t>NUM</t>
  </si>
  <si>
    <t>Maschi</t>
  </si>
  <si>
    <t>Totali</t>
  </si>
  <si>
    <t>01</t>
  </si>
  <si>
    <t>LICEO LAGRANGIA</t>
  </si>
  <si>
    <t xml:space="preserve">             Via  DUOMO</t>
  </si>
  <si>
    <t>02</t>
  </si>
  <si>
    <t>03</t>
  </si>
  <si>
    <t>15</t>
  </si>
  <si>
    <t>04</t>
  </si>
  <si>
    <t>ISTITUTO MAGISTRALE ROSA STAMPA</t>
  </si>
  <si>
    <t>CORSO ITALIA</t>
  </si>
  <si>
    <t>05</t>
  </si>
  <si>
    <t>06</t>
  </si>
  <si>
    <t>07</t>
  </si>
  <si>
    <t>08</t>
  </si>
  <si>
    <t>SCUOLA ROSA STAMPA</t>
  </si>
  <si>
    <t>VIA CAPPELLINA</t>
  </si>
  <si>
    <t>09</t>
  </si>
  <si>
    <t>SCUOLA ELEMENTARE MARCONI</t>
  </si>
  <si>
    <t>VIA ANADONE</t>
  </si>
  <si>
    <t>10</t>
  </si>
  <si>
    <t>SCUOLA MEDIA G. FERRARI</t>
  </si>
  <si>
    <t>VIA CERRONE</t>
  </si>
  <si>
    <t>11</t>
  </si>
  <si>
    <t>12</t>
  </si>
  <si>
    <t>13</t>
  </si>
  <si>
    <t>SCUOLE ELEMENTARI G. FERRARIS</t>
  </si>
  <si>
    <t>PIAZZA CESARE BATTISTI</t>
  </si>
  <si>
    <t>14</t>
  </si>
  <si>
    <t>6</t>
  </si>
  <si>
    <t>16</t>
  </si>
  <si>
    <t>17</t>
  </si>
  <si>
    <t>18</t>
  </si>
  <si>
    <t>CORSO PALESTRO</t>
  </si>
  <si>
    <t>19</t>
  </si>
  <si>
    <t>20</t>
  </si>
  <si>
    <t>SCUOLE ELEMENTARI REGINA PACIS</t>
  </si>
  <si>
    <t>VIA GUILLA</t>
  </si>
  <si>
    <t>21</t>
  </si>
  <si>
    <t>22</t>
  </si>
  <si>
    <t>23</t>
  </si>
  <si>
    <t>24</t>
  </si>
  <si>
    <t>SCUOLA MEDIA B. LANINO</t>
  </si>
  <si>
    <t>CORSO TANARO</t>
  </si>
  <si>
    <t>25</t>
  </si>
  <si>
    <t>26</t>
  </si>
  <si>
    <t>27</t>
  </si>
  <si>
    <t>28</t>
  </si>
  <si>
    <t>29</t>
  </si>
  <si>
    <t>SCUOLE ELEMENTARI CARDUCCI</t>
  </si>
  <si>
    <t>VIA TRENTO</t>
  </si>
  <si>
    <t>30</t>
  </si>
  <si>
    <t>31</t>
  </si>
  <si>
    <t>32</t>
  </si>
  <si>
    <t>SCUOLA ELEMENTARE BERTINETTI</t>
  </si>
  <si>
    <t>VIA DEGLI ZUAVI</t>
  </si>
  <si>
    <t>33</t>
  </si>
  <si>
    <t>34</t>
  </si>
  <si>
    <t>35</t>
  </si>
  <si>
    <t>36</t>
  </si>
  <si>
    <t>SCUOLA ELEMENTARE GOZZANO</t>
  </si>
  <si>
    <t>PIAZZA SARDEGNA</t>
  </si>
  <si>
    <t>37</t>
  </si>
  <si>
    <t>38</t>
  </si>
  <si>
    <t>39</t>
  </si>
  <si>
    <t>40</t>
  </si>
  <si>
    <t>SCUOLE ELEMENTARI DE AMICIS</t>
  </si>
  <si>
    <t>VIA DEL VEZZOLANO</t>
  </si>
  <si>
    <t>41</t>
  </si>
  <si>
    <t>42</t>
  </si>
  <si>
    <t>43</t>
  </si>
  <si>
    <t>SCUOLE ROSA STAMPA</t>
  </si>
  <si>
    <t>44</t>
  </si>
  <si>
    <t>45</t>
  </si>
  <si>
    <t>SCUOLA ELEMENTARE RODARI</t>
  </si>
  <si>
    <t>VIA BORSI</t>
  </si>
  <si>
    <t>46</t>
  </si>
  <si>
    <t>47</t>
  </si>
  <si>
    <t>48</t>
  </si>
  <si>
    <t>49</t>
  </si>
  <si>
    <t>TOTALI</t>
  </si>
  <si>
    <t>Votanti</t>
  </si>
  <si>
    <t>Percen.</t>
  </si>
  <si>
    <t>Raccolta Affluenze</t>
  </si>
  <si>
    <t xml:space="preserve">RIEPILOGO AFFLUENZA ELETTORI </t>
  </si>
  <si>
    <t>Femmine</t>
  </si>
  <si>
    <t>ore</t>
  </si>
  <si>
    <t>Centro Elaborazione Dati</t>
  </si>
  <si>
    <t>Comune di Vercelli</t>
  </si>
  <si>
    <t xml:space="preserve">  LICEO SCIENTIFICO AVOGADRO</t>
  </si>
  <si>
    <t>OSPEDALE SANT'ANDREA</t>
  </si>
  <si>
    <t>CORSO ABBIATE</t>
  </si>
  <si>
    <t>Sezioni scrutinate</t>
  </si>
  <si>
    <t xml:space="preserve">su </t>
  </si>
  <si>
    <t>Iscritti Maschi</t>
  </si>
  <si>
    <t>Iscritti   Totali</t>
  </si>
  <si>
    <t>Votanti  Totali</t>
  </si>
  <si>
    <t>Percent. Totali</t>
  </si>
  <si>
    <t>Iscritti Femmine</t>
  </si>
  <si>
    <t>Votanti Femmine</t>
  </si>
  <si>
    <t>Percent. Femmine</t>
  </si>
  <si>
    <t>Percent. Maschi</t>
  </si>
  <si>
    <t>Votanti Maschi</t>
  </si>
  <si>
    <t>Affluenze Lunedì</t>
  </si>
  <si>
    <t>Elezioni Provinciali</t>
  </si>
  <si>
    <t>Maggio 2007</t>
  </si>
  <si>
    <t>COMANDO POLIZIA MUNICIPALE</t>
  </si>
  <si>
    <t>VIA DONIZETTI</t>
  </si>
  <si>
    <t>27 -28</t>
  </si>
  <si>
    <t>Collegio I</t>
  </si>
  <si>
    <t>Collegio II</t>
  </si>
  <si>
    <t>Collegio III</t>
  </si>
  <si>
    <t>Collegio IV</t>
  </si>
  <si>
    <t>Collegio V</t>
  </si>
  <si>
    <t>Collegio VI</t>
  </si>
  <si>
    <t>Totale</t>
  </si>
  <si>
    <t xml:space="preserve">Femmine </t>
  </si>
  <si>
    <t>Percentuale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</si>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</sst>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color indexed="9"/>
      <name val="Arial"/>
      <family val="0"/>
    </font>
    <font>
      <sz val="10"/>
      <color indexed="56"/>
      <name val="Arial"/>
      <family val="2"/>
    </font>
    <font>
      <b/>
      <sz val="10"/>
      <color indexed="56"/>
      <name val="Arial"/>
      <family val="0"/>
    </font>
    <font>
      <b/>
      <sz val="10"/>
      <name val="Times New Roman"/>
      <family val="0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" fontId="1" fillId="3" borderId="6" xfId="0" applyNumberFormat="1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 horizontal="center"/>
    </xf>
    <xf numFmtId="1" fontId="0" fillId="4" borderId="7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/>
    </xf>
    <xf numFmtId="1" fontId="1" fillId="3" borderId="12" xfId="0" applyNumberFormat="1" applyFont="1" applyFill="1" applyBorder="1" applyAlignment="1" applyProtection="1">
      <alignment horizontal="center"/>
      <protection/>
    </xf>
    <xf numFmtId="10" fontId="3" fillId="0" borderId="7" xfId="0" applyNumberFormat="1" applyFont="1" applyBorder="1" applyAlignment="1" applyProtection="1">
      <alignment horizontal="center"/>
      <protection/>
    </xf>
    <xf numFmtId="10" fontId="4" fillId="0" borderId="12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5" borderId="0" xfId="0" applyFill="1" applyAlignment="1" applyProtection="1">
      <alignment/>
      <protection/>
    </xf>
    <xf numFmtId="1" fontId="0" fillId="5" borderId="0" xfId="0" applyNumberFormat="1" applyFill="1" applyBorder="1" applyAlignment="1" applyProtection="1">
      <alignment horizontal="center"/>
      <protection/>
    </xf>
    <xf numFmtId="0" fontId="0" fillId="5" borderId="0" xfId="0" applyFill="1" applyAlignment="1" applyProtection="1">
      <alignment horizontal="center"/>
      <protection/>
    </xf>
    <xf numFmtId="1" fontId="1" fillId="4" borderId="13" xfId="0" applyNumberFormat="1" applyFont="1" applyFill="1" applyBorder="1" applyAlignment="1" applyProtection="1">
      <alignment horizontal="center"/>
      <protection/>
    </xf>
    <xf numFmtId="1" fontId="1" fillId="6" borderId="8" xfId="0" applyNumberFormat="1" applyFont="1" applyFill="1" applyBorder="1" applyAlignment="1">
      <alignment horizontal="center"/>
    </xf>
    <xf numFmtId="10" fontId="1" fillId="2" borderId="14" xfId="0" applyNumberFormat="1" applyFont="1" applyFill="1" applyBorder="1" applyAlignment="1">
      <alignment horizontal="center"/>
    </xf>
    <xf numFmtId="0" fontId="0" fillId="7" borderId="0" xfId="0" applyFont="1" applyFill="1" applyAlignment="1" applyProtection="1">
      <alignment horizontal="center"/>
      <protection/>
    </xf>
    <xf numFmtId="0" fontId="0" fillId="7" borderId="0" xfId="0" applyFill="1" applyAlignment="1" applyProtection="1">
      <alignment shrinkToFit="1"/>
      <protection/>
    </xf>
    <xf numFmtId="0" fontId="0" fillId="7" borderId="0" xfId="0" applyFill="1" applyAlignment="1" applyProtection="1">
      <alignment/>
      <protection/>
    </xf>
    <xf numFmtId="20" fontId="0" fillId="7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7" borderId="0" xfId="0" applyFont="1" applyFill="1" applyAlignment="1" applyProtection="1">
      <alignment horizontal="center" shrinkToFit="1"/>
      <protection/>
    </xf>
    <xf numFmtId="0" fontId="0" fillId="7" borderId="0" xfId="0" applyFill="1" applyAlignment="1" applyProtection="1">
      <alignment/>
      <protection/>
    </xf>
    <xf numFmtId="49" fontId="0" fillId="7" borderId="0" xfId="0" applyNumberFormat="1" applyFont="1" applyFill="1" applyAlignment="1" applyProtection="1">
      <alignment horizontal="center" wrapText="1"/>
      <protection/>
    </xf>
    <xf numFmtId="0" fontId="0" fillId="0" borderId="0" xfId="0" applyAlignment="1" applyProtection="1">
      <alignment shrinkToFit="1"/>
      <protection/>
    </xf>
    <xf numFmtId="22" fontId="1" fillId="0" borderId="0" xfId="0" applyNumberFormat="1" applyFont="1" applyAlignment="1" applyProtection="1">
      <alignment horizontal="center"/>
      <protection/>
    </xf>
    <xf numFmtId="1" fontId="1" fillId="3" borderId="15" xfId="0" applyNumberFormat="1" applyFont="1" applyFill="1" applyBorder="1" applyAlignment="1" applyProtection="1">
      <alignment horizontal="center"/>
      <protection/>
    </xf>
    <xf numFmtId="1" fontId="1" fillId="3" borderId="16" xfId="0" applyNumberFormat="1" applyFont="1" applyFill="1" applyBorder="1" applyAlignment="1" applyProtection="1">
      <alignment horizontal="center"/>
      <protection/>
    </xf>
    <xf numFmtId="1" fontId="0" fillId="6" borderId="17" xfId="0" applyNumberFormat="1" applyFont="1" applyFill="1" applyBorder="1" applyAlignment="1" applyProtection="1">
      <alignment horizontal="center"/>
      <protection/>
    </xf>
    <xf numFmtId="1" fontId="0" fillId="6" borderId="4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3" borderId="18" xfId="0" applyNumberFormat="1" applyFont="1" applyFill="1" applyBorder="1" applyAlignment="1" applyProtection="1">
      <alignment horizontal="center"/>
      <protection/>
    </xf>
    <xf numFmtId="1" fontId="1" fillId="3" borderId="19" xfId="0" applyNumberFormat="1" applyFont="1" applyFill="1" applyBorder="1" applyAlignment="1" applyProtection="1">
      <alignment horizontal="center"/>
      <protection/>
    </xf>
    <xf numFmtId="1" fontId="0" fillId="6" borderId="19" xfId="0" applyNumberFormat="1" applyFont="1" applyFill="1" applyBorder="1" applyAlignment="1" applyProtection="1">
      <alignment horizontal="center"/>
      <protection/>
    </xf>
    <xf numFmtId="1" fontId="0" fillId="6" borderId="11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2" fillId="8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" fontId="0" fillId="2" borderId="0" xfId="0" applyNumberFormat="1" applyFill="1" applyBorder="1" applyAlignment="1">
      <alignment horizontal="center"/>
    </xf>
    <xf numFmtId="0" fontId="0" fillId="7" borderId="0" xfId="0" applyFill="1" applyAlignment="1" applyProtection="1">
      <alignment horizontal="center"/>
      <protection/>
    </xf>
    <xf numFmtId="0" fontId="0" fillId="7" borderId="0" xfId="0" applyFill="1" applyAlignment="1" applyProtection="1">
      <alignment horizontal="left"/>
      <protection/>
    </xf>
    <xf numFmtId="1" fontId="0" fillId="6" borderId="20" xfId="0" applyNumberFormat="1" applyFont="1" applyFill="1" applyBorder="1" applyAlignment="1" applyProtection="1">
      <alignment horizontal="center"/>
      <protection/>
    </xf>
    <xf numFmtId="1" fontId="0" fillId="6" borderId="18" xfId="0" applyNumberFormat="1" applyFont="1" applyFill="1" applyBorder="1" applyAlignment="1" applyProtection="1">
      <alignment horizontal="center"/>
      <protection/>
    </xf>
    <xf numFmtId="10" fontId="0" fillId="0" borderId="7" xfId="0" applyNumberFormat="1" applyFont="1" applyBorder="1" applyAlignment="1" applyProtection="1">
      <alignment horizontal="center"/>
      <protection/>
    </xf>
    <xf numFmtId="1" fontId="1" fillId="4" borderId="21" xfId="0" applyNumberFormat="1" applyFont="1" applyFill="1" applyBorder="1" applyAlignment="1" applyProtection="1">
      <alignment horizontal="center"/>
      <protection/>
    </xf>
    <xf numFmtId="10" fontId="1" fillId="0" borderId="13" xfId="0" applyNumberFormat="1" applyFont="1" applyBorder="1" applyAlignment="1" applyProtection="1">
      <alignment horizontal="center"/>
      <protection/>
    </xf>
    <xf numFmtId="1" fontId="1" fillId="4" borderId="13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0" fontId="1" fillId="2" borderId="22" xfId="0" applyNumberFormat="1" applyFont="1" applyFill="1" applyBorder="1" applyAlignment="1">
      <alignment horizontal="center"/>
    </xf>
    <xf numFmtId="1" fontId="1" fillId="6" borderId="6" xfId="0" applyNumberFormat="1" applyFont="1" applyFill="1" applyBorder="1" applyAlignment="1">
      <alignment horizontal="center"/>
    </xf>
    <xf numFmtId="1" fontId="1" fillId="6" borderId="7" xfId="0" applyNumberFormat="1" applyFont="1" applyFill="1" applyBorder="1" applyAlignment="1">
      <alignment horizontal="center"/>
    </xf>
    <xf numFmtId="1" fontId="0" fillId="4" borderId="7" xfId="0" applyNumberFormat="1" applyFont="1" applyFill="1" applyBorder="1" applyAlignment="1" applyProtection="1">
      <alignment horizontal="center"/>
      <protection/>
    </xf>
    <xf numFmtId="1" fontId="6" fillId="2" borderId="5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wrapText="1"/>
    </xf>
    <xf numFmtId="10" fontId="1" fillId="0" borderId="23" xfId="0" applyNumberFormat="1" applyFont="1" applyBorder="1" applyAlignment="1" applyProtection="1">
      <alignment horizontal="center"/>
      <protection/>
    </xf>
    <xf numFmtId="0" fontId="0" fillId="3" borderId="7" xfId="0" applyFill="1" applyBorder="1" applyAlignment="1">
      <alignment horizontal="center"/>
    </xf>
    <xf numFmtId="0" fontId="0" fillId="7" borderId="0" xfId="0" applyFill="1" applyAlignment="1" applyProtection="1">
      <alignment horizontal="right"/>
      <protection/>
    </xf>
    <xf numFmtId="1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NumberFormat="1" applyFill="1" applyBorder="1" applyAlignment="1">
      <alignment wrapText="1"/>
    </xf>
    <xf numFmtId="1" fontId="0" fillId="2" borderId="4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0" borderId="4" xfId="0" applyBorder="1" applyAlignment="1">
      <alignment/>
    </xf>
    <xf numFmtId="10" fontId="0" fillId="2" borderId="0" xfId="0" applyNumberForma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1" fontId="1" fillId="2" borderId="24" xfId="0" applyNumberFormat="1" applyFont="1" applyFill="1" applyBorder="1" applyAlignment="1">
      <alignment horizontal="center"/>
    </xf>
    <xf numFmtId="10" fontId="1" fillId="2" borderId="24" xfId="0" applyNumberFormat="1" applyFont="1" applyFill="1" applyBorder="1" applyAlignment="1">
      <alignment horizontal="center"/>
    </xf>
    <xf numFmtId="10" fontId="1" fillId="2" borderId="2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/>
    </xf>
    <xf numFmtId="1" fontId="0" fillId="6" borderId="27" xfId="0" applyNumberFormat="1" applyFont="1" applyFill="1" applyBorder="1" applyAlignment="1" applyProtection="1">
      <alignment horizontal="center"/>
      <protection/>
    </xf>
    <xf numFmtId="1" fontId="0" fillId="6" borderId="28" xfId="0" applyNumberFormat="1" applyFont="1" applyFill="1" applyBorder="1" applyAlignment="1" applyProtection="1">
      <alignment horizontal="center"/>
      <protection/>
    </xf>
    <xf numFmtId="1" fontId="0" fillId="6" borderId="29" xfId="0" applyNumberFormat="1" applyFont="1" applyFill="1" applyBorder="1" applyAlignment="1" applyProtection="1">
      <alignment horizontal="center"/>
      <protection/>
    </xf>
    <xf numFmtId="1" fontId="0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1" fontId="0" fillId="2" borderId="32" xfId="0" applyNumberFormat="1" applyFont="1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1" fontId="0" fillId="2" borderId="34" xfId="0" applyNumberFormat="1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" fontId="0" fillId="6" borderId="30" xfId="0" applyNumberFormat="1" applyFont="1" applyFill="1" applyBorder="1" applyAlignment="1">
      <alignment horizontal="center" wrapText="1"/>
    </xf>
    <xf numFmtId="1" fontId="0" fillId="6" borderId="32" xfId="0" applyNumberFormat="1" applyFont="1" applyFill="1" applyBorder="1" applyAlignment="1">
      <alignment horizontal="center" wrapText="1"/>
    </xf>
    <xf numFmtId="1" fontId="0" fillId="6" borderId="34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0" fillId="3" borderId="15" xfId="0" applyNumberFormat="1" applyFill="1" applyBorder="1" applyAlignment="1">
      <alignment horizontal="center" wrapText="1"/>
    </xf>
    <xf numFmtId="1" fontId="0" fillId="3" borderId="35" xfId="0" applyNumberFormat="1" applyFill="1" applyBorder="1" applyAlignment="1">
      <alignment horizontal="center" wrapText="1"/>
    </xf>
    <xf numFmtId="1" fontId="0" fillId="3" borderId="36" xfId="0" applyNumberFormat="1" applyFill="1" applyBorder="1" applyAlignment="1">
      <alignment horizontal="center" wrapText="1"/>
    </xf>
    <xf numFmtId="1" fontId="0" fillId="3" borderId="37" xfId="0" applyNumberForma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1100" y="247650"/>
          <a:ext cx="17430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Centro Elaborazione Dati
Comune di Vercelli</a:t>
          </a:r>
        </a:p>
      </xdr:txBody>
    </xdr:sp>
    <xdr:clientData/>
  </xdr:twoCellAnchor>
  <xdr:twoCellAnchor>
    <xdr:from>
      <xdr:col>0</xdr:col>
      <xdr:colOff>47625</xdr:colOff>
      <xdr:row>0</xdr:row>
      <xdr:rowOff>38100</xdr:rowOff>
    </xdr:from>
    <xdr:to>
      <xdr:col>1</xdr:col>
      <xdr:colOff>180975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28575</xdr:rowOff>
    </xdr:from>
    <xdr:to>
      <xdr:col>1</xdr:col>
      <xdr:colOff>476250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00025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0</xdr:col>
      <xdr:colOff>466725</xdr:colOff>
      <xdr:row>4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3"/>
  <sheetViews>
    <sheetView zoomScale="75" zoomScaleNormal="75" workbookViewId="0" topLeftCell="C10">
      <selection activeCell="R39" sqref="R39"/>
    </sheetView>
  </sheetViews>
  <sheetFormatPr defaultColWidth="9.140625" defaultRowHeight="12.75"/>
  <cols>
    <col min="1" max="1" width="4.57421875" style="20" customWidth="1"/>
    <col min="2" max="2" width="34.421875" style="20" customWidth="1"/>
    <col min="3" max="3" width="24.57421875" style="20" customWidth="1"/>
    <col min="4" max="4" width="4.7109375" style="20" customWidth="1"/>
    <col min="5" max="7" width="14.7109375" style="36" customWidth="1"/>
    <col min="8" max="8" width="6.00390625" style="20" customWidth="1"/>
    <col min="9" max="14" width="10.28125" style="20" customWidth="1"/>
    <col min="15" max="15" width="4.7109375" style="20" customWidth="1"/>
    <col min="16" max="21" width="10.57421875" style="20" customWidth="1"/>
    <col min="22" max="22" width="4.8515625" style="20" customWidth="1"/>
    <col min="23" max="23" width="7.28125" style="20" customWidth="1"/>
    <col min="24" max="24" width="7.7109375" style="20" customWidth="1"/>
    <col min="25" max="25" width="7.00390625" style="20" customWidth="1"/>
    <col min="26" max="31" width="10.421875" style="20" customWidth="1"/>
    <col min="32" max="16384" width="8.8515625" style="20" customWidth="1"/>
  </cols>
  <sheetData>
    <row r="2" spans="5:11" ht="12.75">
      <c r="E2" s="27" t="s">
        <v>109</v>
      </c>
      <c r="F2" s="28"/>
      <c r="G2" s="28" t="s">
        <v>108</v>
      </c>
      <c r="H2" s="29"/>
      <c r="I2" s="30"/>
      <c r="J2" s="68" t="s">
        <v>91</v>
      </c>
      <c r="K2" s="30">
        <v>0.6458333333333334</v>
      </c>
    </row>
    <row r="3" spans="2:11" ht="12.75">
      <c r="B3" s="31"/>
      <c r="C3" s="32"/>
      <c r="D3" s="32"/>
      <c r="E3" s="33" t="s">
        <v>113</v>
      </c>
      <c r="F3" s="28"/>
      <c r="G3" s="34" t="s">
        <v>92</v>
      </c>
      <c r="H3" s="29"/>
      <c r="I3" s="29"/>
      <c r="J3" s="29"/>
      <c r="K3" s="29"/>
    </row>
    <row r="4" spans="2:11" ht="13.5" customHeight="1">
      <c r="B4" s="31"/>
      <c r="C4" s="32"/>
      <c r="D4" s="32"/>
      <c r="E4" s="35" t="s">
        <v>110</v>
      </c>
      <c r="F4" s="28"/>
      <c r="G4" s="29" t="s">
        <v>93</v>
      </c>
      <c r="H4" s="29"/>
      <c r="I4" s="29"/>
      <c r="J4" s="51"/>
      <c r="K4" s="52"/>
    </row>
    <row r="5" ht="13.5" thickBot="1"/>
    <row r="6" spans="3:14" ht="13.5" thickBot="1">
      <c r="C6" s="37">
        <f ca="1">NOW()</f>
        <v>39230.646470486114</v>
      </c>
      <c r="I6" s="82" t="str">
        <f>$E$2&amp;" del "&amp;$E$3&amp;" "&amp;$E$4&amp;" "&amp;$G$2&amp;" "&amp;$J$2&amp;" "&amp;TEXT(K2,"h.mm")</f>
        <v>Elezioni Provinciali del 27 -28 Maggio 2007 Affluenze Lunedì ore 15.30</v>
      </c>
      <c r="J6" s="83"/>
      <c r="K6" s="83"/>
      <c r="L6" s="83"/>
      <c r="M6" s="83"/>
      <c r="N6" s="84"/>
    </row>
    <row r="7" spans="5:14" ht="12.75">
      <c r="E7" s="38" t="s">
        <v>0</v>
      </c>
      <c r="F7" s="39" t="s">
        <v>0</v>
      </c>
      <c r="G7" s="39" t="s">
        <v>0</v>
      </c>
      <c r="I7" s="53" t="s">
        <v>86</v>
      </c>
      <c r="J7" s="40" t="s">
        <v>87</v>
      </c>
      <c r="K7" s="40" t="s">
        <v>86</v>
      </c>
      <c r="L7" s="40" t="s">
        <v>87</v>
      </c>
      <c r="M7" s="40" t="s">
        <v>86</v>
      </c>
      <c r="N7" s="41" t="s">
        <v>87</v>
      </c>
    </row>
    <row r="8" spans="1:14" ht="13.5" thickBot="1">
      <c r="A8" s="42" t="s">
        <v>1</v>
      </c>
      <c r="B8" s="42" t="s">
        <v>2</v>
      </c>
      <c r="C8" s="42" t="s">
        <v>3</v>
      </c>
      <c r="D8" s="42" t="s">
        <v>4</v>
      </c>
      <c r="E8" s="43" t="s">
        <v>5</v>
      </c>
      <c r="F8" s="44" t="s">
        <v>90</v>
      </c>
      <c r="G8" s="44" t="s">
        <v>6</v>
      </c>
      <c r="H8" s="42" t="s">
        <v>1</v>
      </c>
      <c r="I8" s="54" t="s">
        <v>5</v>
      </c>
      <c r="J8" s="45" t="s">
        <v>5</v>
      </c>
      <c r="K8" s="45" t="s">
        <v>90</v>
      </c>
      <c r="L8" s="45" t="s">
        <v>90</v>
      </c>
      <c r="M8" s="45" t="s">
        <v>6</v>
      </c>
      <c r="N8" s="46" t="s">
        <v>6</v>
      </c>
    </row>
    <row r="9" spans="1:14" ht="12.75">
      <c r="A9" s="19" t="s">
        <v>7</v>
      </c>
      <c r="B9" s="19" t="s">
        <v>8</v>
      </c>
      <c r="C9" s="47" t="s">
        <v>9</v>
      </c>
      <c r="D9" s="19"/>
      <c r="E9" s="67">
        <v>399</v>
      </c>
      <c r="F9" s="67">
        <v>474</v>
      </c>
      <c r="G9" s="15">
        <f aca="true" t="shared" si="0" ref="G9:G40">SUM(E9:F9)</f>
        <v>873</v>
      </c>
      <c r="H9" s="19" t="s">
        <v>7</v>
      </c>
      <c r="I9" s="14">
        <v>223</v>
      </c>
      <c r="J9" s="55">
        <f aca="true" t="shared" si="1" ref="J9:J40">(I9/E9)</f>
        <v>0.5588972431077694</v>
      </c>
      <c r="K9" s="14">
        <v>269</v>
      </c>
      <c r="L9" s="55">
        <f aca="true" t="shared" si="2" ref="L9:L40">(K9/F9)</f>
        <v>0.5675105485232067</v>
      </c>
      <c r="M9" s="63">
        <f>SUM(I9+K9)</f>
        <v>492</v>
      </c>
      <c r="N9" s="17">
        <f aca="true" t="shared" si="3" ref="N9:N40">(M9/G9)</f>
        <v>0.563573883161512</v>
      </c>
    </row>
    <row r="10" spans="1:14" ht="12.75">
      <c r="A10" s="19" t="s">
        <v>10</v>
      </c>
      <c r="B10" s="19" t="s">
        <v>8</v>
      </c>
      <c r="C10" s="47" t="s">
        <v>9</v>
      </c>
      <c r="D10" s="19"/>
      <c r="E10" s="67">
        <v>287</v>
      </c>
      <c r="F10" s="67">
        <v>472</v>
      </c>
      <c r="G10" s="15">
        <f t="shared" si="0"/>
        <v>759</v>
      </c>
      <c r="H10" s="19" t="s">
        <v>10</v>
      </c>
      <c r="I10" s="14">
        <v>163</v>
      </c>
      <c r="J10" s="55">
        <f t="shared" si="1"/>
        <v>0.5679442508710801</v>
      </c>
      <c r="K10" s="14">
        <v>228</v>
      </c>
      <c r="L10" s="55">
        <f t="shared" si="2"/>
        <v>0.4830508474576271</v>
      </c>
      <c r="M10" s="63">
        <f>SUM(I10+K10)</f>
        <v>391</v>
      </c>
      <c r="N10" s="17">
        <f t="shared" si="3"/>
        <v>0.5151515151515151</v>
      </c>
    </row>
    <row r="11" spans="1:14" ht="12.75">
      <c r="A11" s="19" t="s">
        <v>11</v>
      </c>
      <c r="B11" s="19" t="s">
        <v>20</v>
      </c>
      <c r="C11" s="19" t="s">
        <v>21</v>
      </c>
      <c r="D11" s="19"/>
      <c r="E11" s="67">
        <v>310</v>
      </c>
      <c r="F11" s="67">
        <v>371</v>
      </c>
      <c r="G11" s="15">
        <f t="shared" si="0"/>
        <v>681</v>
      </c>
      <c r="H11" s="19" t="s">
        <v>11</v>
      </c>
      <c r="I11" s="14">
        <v>0</v>
      </c>
      <c r="J11" s="55">
        <f t="shared" si="1"/>
        <v>0</v>
      </c>
      <c r="K11" s="14">
        <v>0</v>
      </c>
      <c r="L11" s="55">
        <f t="shared" si="2"/>
        <v>0</v>
      </c>
      <c r="M11" s="63">
        <f aca="true" t="shared" si="4" ref="M11:M56">SUM(I11+K11)</f>
        <v>0</v>
      </c>
      <c r="N11" s="17">
        <f t="shared" si="3"/>
        <v>0</v>
      </c>
    </row>
    <row r="12" spans="1:14" ht="12.75">
      <c r="A12" s="19" t="s">
        <v>13</v>
      </c>
      <c r="B12" s="19" t="s">
        <v>14</v>
      </c>
      <c r="C12" s="19" t="s">
        <v>15</v>
      </c>
      <c r="D12" s="19">
        <v>48</v>
      </c>
      <c r="E12" s="67">
        <v>365</v>
      </c>
      <c r="F12" s="67">
        <v>430</v>
      </c>
      <c r="G12" s="15">
        <f t="shared" si="0"/>
        <v>795</v>
      </c>
      <c r="H12" s="19" t="s">
        <v>13</v>
      </c>
      <c r="I12" s="14">
        <v>220</v>
      </c>
      <c r="J12" s="55">
        <f t="shared" si="1"/>
        <v>0.6027397260273972</v>
      </c>
      <c r="K12" s="14">
        <v>260</v>
      </c>
      <c r="L12" s="55">
        <f t="shared" si="2"/>
        <v>0.6046511627906976</v>
      </c>
      <c r="M12" s="63">
        <f t="shared" si="4"/>
        <v>480</v>
      </c>
      <c r="N12" s="17">
        <f t="shared" si="3"/>
        <v>0.6037735849056604</v>
      </c>
    </row>
    <row r="13" spans="1:14" ht="12.75">
      <c r="A13" s="19" t="s">
        <v>16</v>
      </c>
      <c r="B13" s="19" t="s">
        <v>14</v>
      </c>
      <c r="C13" s="19" t="s">
        <v>15</v>
      </c>
      <c r="D13" s="19">
        <v>48</v>
      </c>
      <c r="E13" s="67">
        <v>297</v>
      </c>
      <c r="F13" s="67">
        <v>335</v>
      </c>
      <c r="G13" s="15">
        <f t="shared" si="0"/>
        <v>632</v>
      </c>
      <c r="H13" s="19" t="s">
        <v>16</v>
      </c>
      <c r="I13" s="14">
        <v>184</v>
      </c>
      <c r="J13" s="55">
        <f t="shared" si="1"/>
        <v>0.6195286195286195</v>
      </c>
      <c r="K13" s="14">
        <v>208</v>
      </c>
      <c r="L13" s="55">
        <f t="shared" si="2"/>
        <v>0.6208955223880597</v>
      </c>
      <c r="M13" s="63">
        <f t="shared" si="4"/>
        <v>392</v>
      </c>
      <c r="N13" s="17">
        <f t="shared" si="3"/>
        <v>0.620253164556962</v>
      </c>
    </row>
    <row r="14" spans="1:14" ht="12.75">
      <c r="A14" s="19" t="s">
        <v>17</v>
      </c>
      <c r="B14" s="19" t="s">
        <v>14</v>
      </c>
      <c r="C14" s="19" t="s">
        <v>15</v>
      </c>
      <c r="D14" s="19">
        <v>48</v>
      </c>
      <c r="E14" s="67">
        <v>396</v>
      </c>
      <c r="F14" s="67">
        <v>427</v>
      </c>
      <c r="G14" s="15">
        <f t="shared" si="0"/>
        <v>823</v>
      </c>
      <c r="H14" s="19" t="s">
        <v>17</v>
      </c>
      <c r="I14" s="14">
        <v>253</v>
      </c>
      <c r="J14" s="55">
        <f t="shared" si="1"/>
        <v>0.6388888888888888</v>
      </c>
      <c r="K14" s="14">
        <v>270</v>
      </c>
      <c r="L14" s="55">
        <f t="shared" si="2"/>
        <v>0.6323185011709602</v>
      </c>
      <c r="M14" s="63">
        <f t="shared" si="4"/>
        <v>523</v>
      </c>
      <c r="N14" s="17">
        <f t="shared" si="3"/>
        <v>0.6354799513973268</v>
      </c>
    </row>
    <row r="15" spans="1:14" ht="12.75">
      <c r="A15" s="19" t="s">
        <v>18</v>
      </c>
      <c r="B15" s="19" t="s">
        <v>14</v>
      </c>
      <c r="C15" s="19" t="s">
        <v>15</v>
      </c>
      <c r="D15" s="19">
        <v>48</v>
      </c>
      <c r="E15" s="67">
        <v>346</v>
      </c>
      <c r="F15" s="67">
        <v>412</v>
      </c>
      <c r="G15" s="15">
        <f t="shared" si="0"/>
        <v>758</v>
      </c>
      <c r="H15" s="19" t="s">
        <v>18</v>
      </c>
      <c r="I15" s="14">
        <v>223</v>
      </c>
      <c r="J15" s="55">
        <f t="shared" si="1"/>
        <v>0.6445086705202312</v>
      </c>
      <c r="K15" s="14">
        <v>249</v>
      </c>
      <c r="L15" s="55">
        <f t="shared" si="2"/>
        <v>0.6043689320388349</v>
      </c>
      <c r="M15" s="63">
        <f t="shared" si="4"/>
        <v>472</v>
      </c>
      <c r="N15" s="17">
        <f t="shared" si="3"/>
        <v>0.6226912928759895</v>
      </c>
    </row>
    <row r="16" spans="1:14" ht="12.75">
      <c r="A16" s="19" t="s">
        <v>19</v>
      </c>
      <c r="B16" s="19" t="s">
        <v>20</v>
      </c>
      <c r="C16" s="19" t="s">
        <v>21</v>
      </c>
      <c r="D16" s="19"/>
      <c r="E16" s="67">
        <v>367</v>
      </c>
      <c r="F16" s="67">
        <v>386</v>
      </c>
      <c r="G16" s="15">
        <f t="shared" si="0"/>
        <v>753</v>
      </c>
      <c r="H16" s="19" t="s">
        <v>19</v>
      </c>
      <c r="I16" s="14">
        <v>218</v>
      </c>
      <c r="J16" s="55">
        <f t="shared" si="1"/>
        <v>0.5940054495912807</v>
      </c>
      <c r="K16" s="14">
        <v>244</v>
      </c>
      <c r="L16" s="55">
        <f t="shared" si="2"/>
        <v>0.6321243523316062</v>
      </c>
      <c r="M16" s="63">
        <f t="shared" si="4"/>
        <v>462</v>
      </c>
      <c r="N16" s="17">
        <f t="shared" si="3"/>
        <v>0.6135458167330677</v>
      </c>
    </row>
    <row r="17" spans="1:14" ht="12.75">
      <c r="A17" s="19" t="s">
        <v>22</v>
      </c>
      <c r="B17" s="19" t="s">
        <v>23</v>
      </c>
      <c r="C17" s="19" t="s">
        <v>24</v>
      </c>
      <c r="D17" s="19"/>
      <c r="E17" s="67">
        <v>443</v>
      </c>
      <c r="F17" s="67">
        <v>500</v>
      </c>
      <c r="G17" s="15">
        <f t="shared" si="0"/>
        <v>943</v>
      </c>
      <c r="H17" s="19" t="s">
        <v>22</v>
      </c>
      <c r="I17" s="14">
        <v>282</v>
      </c>
      <c r="J17" s="55">
        <f t="shared" si="1"/>
        <v>0.636568848758465</v>
      </c>
      <c r="K17" s="14">
        <v>315</v>
      </c>
      <c r="L17" s="55">
        <f t="shared" si="2"/>
        <v>0.63</v>
      </c>
      <c r="M17" s="63">
        <f t="shared" si="4"/>
        <v>597</v>
      </c>
      <c r="N17" s="17">
        <f t="shared" si="3"/>
        <v>0.633085896076352</v>
      </c>
    </row>
    <row r="18" spans="1:14" ht="12.75">
      <c r="A18" s="19" t="s">
        <v>25</v>
      </c>
      <c r="B18" s="19" t="s">
        <v>26</v>
      </c>
      <c r="C18" s="19" t="s">
        <v>27</v>
      </c>
      <c r="D18" s="19"/>
      <c r="E18" s="67">
        <v>421</v>
      </c>
      <c r="F18" s="67">
        <v>489</v>
      </c>
      <c r="G18" s="15">
        <f t="shared" si="0"/>
        <v>910</v>
      </c>
      <c r="H18" s="19" t="s">
        <v>25</v>
      </c>
      <c r="I18" s="14">
        <v>268</v>
      </c>
      <c r="J18" s="55">
        <f t="shared" si="1"/>
        <v>0.6365795724465558</v>
      </c>
      <c r="K18" s="14">
        <v>306</v>
      </c>
      <c r="L18" s="55">
        <f t="shared" si="2"/>
        <v>0.6257668711656442</v>
      </c>
      <c r="M18" s="63">
        <f t="shared" si="4"/>
        <v>574</v>
      </c>
      <c r="N18" s="17">
        <f t="shared" si="3"/>
        <v>0.6307692307692307</v>
      </c>
    </row>
    <row r="19" spans="1:14" ht="12.75">
      <c r="A19" s="19" t="s">
        <v>28</v>
      </c>
      <c r="B19" s="19" t="s">
        <v>26</v>
      </c>
      <c r="C19" s="19" t="s">
        <v>27</v>
      </c>
      <c r="D19" s="19"/>
      <c r="E19" s="67">
        <v>392</v>
      </c>
      <c r="F19" s="67">
        <v>493</v>
      </c>
      <c r="G19" s="15">
        <f t="shared" si="0"/>
        <v>885</v>
      </c>
      <c r="H19" s="19" t="s">
        <v>28</v>
      </c>
      <c r="I19" s="14">
        <v>250</v>
      </c>
      <c r="J19" s="55">
        <f t="shared" si="1"/>
        <v>0.6377551020408163</v>
      </c>
      <c r="K19" s="14">
        <v>280</v>
      </c>
      <c r="L19" s="55">
        <f t="shared" si="2"/>
        <v>0.5679513184584178</v>
      </c>
      <c r="M19" s="63">
        <f t="shared" si="4"/>
        <v>530</v>
      </c>
      <c r="N19" s="17">
        <f t="shared" si="3"/>
        <v>0.5988700564971752</v>
      </c>
    </row>
    <row r="20" spans="1:14" ht="12.75">
      <c r="A20" s="19" t="s">
        <v>29</v>
      </c>
      <c r="B20" s="19" t="s">
        <v>26</v>
      </c>
      <c r="C20" s="19" t="s">
        <v>27</v>
      </c>
      <c r="D20" s="19"/>
      <c r="E20" s="67">
        <v>408</v>
      </c>
      <c r="F20" s="67">
        <v>459</v>
      </c>
      <c r="G20" s="15">
        <f t="shared" si="0"/>
        <v>867</v>
      </c>
      <c r="H20" s="19" t="s">
        <v>29</v>
      </c>
      <c r="I20" s="14">
        <v>248</v>
      </c>
      <c r="J20" s="55">
        <f t="shared" si="1"/>
        <v>0.6078431372549019</v>
      </c>
      <c r="K20" s="14">
        <v>256</v>
      </c>
      <c r="L20" s="55">
        <f t="shared" si="2"/>
        <v>0.5577342047930284</v>
      </c>
      <c r="M20" s="63">
        <f t="shared" si="4"/>
        <v>504</v>
      </c>
      <c r="N20" s="17">
        <f t="shared" si="3"/>
        <v>0.5813148788927336</v>
      </c>
    </row>
    <row r="21" spans="1:14" ht="12.75">
      <c r="A21" s="19" t="s">
        <v>30</v>
      </c>
      <c r="B21" s="19" t="s">
        <v>31</v>
      </c>
      <c r="C21" s="19" t="s">
        <v>32</v>
      </c>
      <c r="D21" s="19">
        <v>6</v>
      </c>
      <c r="E21" s="67">
        <v>335</v>
      </c>
      <c r="F21" s="67">
        <v>452</v>
      </c>
      <c r="G21" s="15">
        <f t="shared" si="0"/>
        <v>787</v>
      </c>
      <c r="H21" s="19" t="s">
        <v>30</v>
      </c>
      <c r="I21" s="14">
        <v>182</v>
      </c>
      <c r="J21" s="55">
        <f t="shared" si="1"/>
        <v>0.5432835820895522</v>
      </c>
      <c r="K21" s="14">
        <v>258</v>
      </c>
      <c r="L21" s="55">
        <f t="shared" si="2"/>
        <v>0.5707964601769911</v>
      </c>
      <c r="M21" s="63">
        <f t="shared" si="4"/>
        <v>440</v>
      </c>
      <c r="N21" s="17">
        <f t="shared" si="3"/>
        <v>0.5590851334180432</v>
      </c>
    </row>
    <row r="22" spans="1:14" ht="12.75">
      <c r="A22" s="19" t="s">
        <v>33</v>
      </c>
      <c r="B22" s="19" t="s">
        <v>31</v>
      </c>
      <c r="C22" s="19" t="s">
        <v>32</v>
      </c>
      <c r="D22" s="19" t="s">
        <v>34</v>
      </c>
      <c r="E22" s="67">
        <v>360</v>
      </c>
      <c r="F22" s="67">
        <v>447</v>
      </c>
      <c r="G22" s="15">
        <f t="shared" si="0"/>
        <v>807</v>
      </c>
      <c r="H22" s="19" t="s">
        <v>33</v>
      </c>
      <c r="I22" s="14">
        <v>239</v>
      </c>
      <c r="J22" s="55">
        <f t="shared" si="1"/>
        <v>0.6638888888888889</v>
      </c>
      <c r="K22" s="14">
        <v>291</v>
      </c>
      <c r="L22" s="55">
        <f t="shared" si="2"/>
        <v>0.6510067114093959</v>
      </c>
      <c r="M22" s="63">
        <f t="shared" si="4"/>
        <v>530</v>
      </c>
      <c r="N22" s="17">
        <f t="shared" si="3"/>
        <v>0.6567534076827757</v>
      </c>
    </row>
    <row r="23" spans="1:14" ht="12.75">
      <c r="A23" s="19" t="s">
        <v>12</v>
      </c>
      <c r="B23" s="19" t="s">
        <v>31</v>
      </c>
      <c r="C23" s="19" t="s">
        <v>32</v>
      </c>
      <c r="D23" s="19" t="s">
        <v>34</v>
      </c>
      <c r="E23" s="67">
        <v>349</v>
      </c>
      <c r="F23" s="67">
        <v>407</v>
      </c>
      <c r="G23" s="15">
        <f t="shared" si="0"/>
        <v>756</v>
      </c>
      <c r="H23" s="19" t="s">
        <v>12</v>
      </c>
      <c r="I23" s="14">
        <v>223</v>
      </c>
      <c r="J23" s="55">
        <f t="shared" si="1"/>
        <v>0.6389684813753582</v>
      </c>
      <c r="K23" s="14">
        <v>244</v>
      </c>
      <c r="L23" s="55">
        <f t="shared" si="2"/>
        <v>0.5995085995085995</v>
      </c>
      <c r="M23" s="63">
        <f t="shared" si="4"/>
        <v>467</v>
      </c>
      <c r="N23" s="17">
        <f t="shared" si="3"/>
        <v>0.6177248677248677</v>
      </c>
    </row>
    <row r="24" spans="1:14" ht="12.75">
      <c r="A24" s="19" t="s">
        <v>35</v>
      </c>
      <c r="B24" s="19" t="s">
        <v>31</v>
      </c>
      <c r="C24" s="19" t="s">
        <v>32</v>
      </c>
      <c r="D24" s="19">
        <v>5</v>
      </c>
      <c r="E24" s="67">
        <v>345</v>
      </c>
      <c r="F24" s="67">
        <v>427</v>
      </c>
      <c r="G24" s="15">
        <f t="shared" si="0"/>
        <v>772</v>
      </c>
      <c r="H24" s="19" t="s">
        <v>35</v>
      </c>
      <c r="I24" s="14">
        <v>217</v>
      </c>
      <c r="J24" s="55">
        <f t="shared" si="1"/>
        <v>0.6289855072463768</v>
      </c>
      <c r="K24" s="14">
        <v>280</v>
      </c>
      <c r="L24" s="55">
        <f t="shared" si="2"/>
        <v>0.6557377049180327</v>
      </c>
      <c r="M24" s="63">
        <f t="shared" si="4"/>
        <v>497</v>
      </c>
      <c r="N24" s="17">
        <f t="shared" si="3"/>
        <v>0.6437823834196891</v>
      </c>
    </row>
    <row r="25" spans="1:14" ht="12.75">
      <c r="A25" s="19" t="s">
        <v>36</v>
      </c>
      <c r="B25" s="19" t="s">
        <v>31</v>
      </c>
      <c r="C25" s="19" t="s">
        <v>32</v>
      </c>
      <c r="D25" s="19">
        <v>5</v>
      </c>
      <c r="E25" s="67">
        <v>334</v>
      </c>
      <c r="F25" s="67">
        <v>399</v>
      </c>
      <c r="G25" s="15">
        <f t="shared" si="0"/>
        <v>733</v>
      </c>
      <c r="H25" s="19" t="s">
        <v>36</v>
      </c>
      <c r="I25" s="14">
        <v>231</v>
      </c>
      <c r="J25" s="55">
        <f t="shared" si="1"/>
        <v>0.6916167664670658</v>
      </c>
      <c r="K25" s="14">
        <v>244</v>
      </c>
      <c r="L25" s="55">
        <f t="shared" si="2"/>
        <v>0.6115288220551378</v>
      </c>
      <c r="M25" s="63">
        <f t="shared" si="4"/>
        <v>475</v>
      </c>
      <c r="N25" s="17">
        <f t="shared" si="3"/>
        <v>0.6480218281036835</v>
      </c>
    </row>
    <row r="26" spans="1:14" ht="12.75">
      <c r="A26" s="19" t="s">
        <v>37</v>
      </c>
      <c r="B26" s="19" t="s">
        <v>94</v>
      </c>
      <c r="C26" s="19" t="s">
        <v>38</v>
      </c>
      <c r="D26" s="19"/>
      <c r="E26" s="67">
        <v>347</v>
      </c>
      <c r="F26" s="67">
        <v>402</v>
      </c>
      <c r="G26" s="15">
        <f t="shared" si="0"/>
        <v>749</v>
      </c>
      <c r="H26" s="19" t="s">
        <v>37</v>
      </c>
      <c r="I26" s="14">
        <v>220</v>
      </c>
      <c r="J26" s="55">
        <f t="shared" si="1"/>
        <v>0.6340057636887608</v>
      </c>
      <c r="K26" s="14">
        <v>249</v>
      </c>
      <c r="L26" s="55">
        <f t="shared" si="2"/>
        <v>0.6194029850746269</v>
      </c>
      <c r="M26" s="63">
        <f t="shared" si="4"/>
        <v>469</v>
      </c>
      <c r="N26" s="17">
        <f t="shared" si="3"/>
        <v>0.6261682242990654</v>
      </c>
    </row>
    <row r="27" spans="1:14" ht="12.75">
      <c r="A27" s="19" t="s">
        <v>39</v>
      </c>
      <c r="B27" s="19" t="s">
        <v>94</v>
      </c>
      <c r="C27" s="19" t="s">
        <v>38</v>
      </c>
      <c r="D27" s="19"/>
      <c r="E27" s="67">
        <v>370</v>
      </c>
      <c r="F27" s="67">
        <v>410</v>
      </c>
      <c r="G27" s="15">
        <f t="shared" si="0"/>
        <v>780</v>
      </c>
      <c r="H27" s="19" t="s">
        <v>39</v>
      </c>
      <c r="I27" s="14">
        <v>236</v>
      </c>
      <c r="J27" s="55">
        <f t="shared" si="1"/>
        <v>0.6378378378378379</v>
      </c>
      <c r="K27" s="14">
        <v>248</v>
      </c>
      <c r="L27" s="55">
        <f t="shared" si="2"/>
        <v>0.6048780487804878</v>
      </c>
      <c r="M27" s="63">
        <f t="shared" si="4"/>
        <v>484</v>
      </c>
      <c r="N27" s="17">
        <f t="shared" si="3"/>
        <v>0.6205128205128205</v>
      </c>
    </row>
    <row r="28" spans="1:14" ht="12.75">
      <c r="A28" s="19" t="s">
        <v>40</v>
      </c>
      <c r="B28" s="19" t="s">
        <v>41</v>
      </c>
      <c r="C28" s="19" t="s">
        <v>42</v>
      </c>
      <c r="D28" s="19"/>
      <c r="E28" s="67">
        <v>412</v>
      </c>
      <c r="F28" s="67">
        <v>459</v>
      </c>
      <c r="G28" s="15">
        <f t="shared" si="0"/>
        <v>871</v>
      </c>
      <c r="H28" s="19" t="s">
        <v>40</v>
      </c>
      <c r="I28" s="14">
        <v>274</v>
      </c>
      <c r="J28" s="55">
        <f t="shared" si="1"/>
        <v>0.6650485436893204</v>
      </c>
      <c r="K28" s="14">
        <v>302</v>
      </c>
      <c r="L28" s="55">
        <f t="shared" si="2"/>
        <v>0.6579520697167756</v>
      </c>
      <c r="M28" s="63">
        <f t="shared" si="4"/>
        <v>576</v>
      </c>
      <c r="N28" s="17">
        <f t="shared" si="3"/>
        <v>0.661308840413318</v>
      </c>
    </row>
    <row r="29" spans="1:14" ht="12.75">
      <c r="A29" s="19" t="s">
        <v>43</v>
      </c>
      <c r="B29" s="19" t="s">
        <v>41</v>
      </c>
      <c r="C29" s="19" t="s">
        <v>42</v>
      </c>
      <c r="D29" s="19"/>
      <c r="E29" s="67">
        <v>430</v>
      </c>
      <c r="F29" s="67">
        <v>464</v>
      </c>
      <c r="G29" s="15">
        <f t="shared" si="0"/>
        <v>894</v>
      </c>
      <c r="H29" s="19" t="s">
        <v>43</v>
      </c>
      <c r="I29" s="14">
        <v>269</v>
      </c>
      <c r="J29" s="55">
        <f t="shared" si="1"/>
        <v>0.6255813953488372</v>
      </c>
      <c r="K29" s="14">
        <v>291</v>
      </c>
      <c r="L29" s="55">
        <f t="shared" si="2"/>
        <v>0.6271551724137931</v>
      </c>
      <c r="M29" s="63">
        <f t="shared" si="4"/>
        <v>560</v>
      </c>
      <c r="N29" s="17">
        <f t="shared" si="3"/>
        <v>0.6263982102908278</v>
      </c>
    </row>
    <row r="30" spans="1:14" ht="12.75">
      <c r="A30" s="19" t="s">
        <v>44</v>
      </c>
      <c r="B30" s="19" t="s">
        <v>41</v>
      </c>
      <c r="C30" s="19" t="s">
        <v>42</v>
      </c>
      <c r="D30" s="19"/>
      <c r="E30" s="67">
        <v>336</v>
      </c>
      <c r="F30" s="67">
        <v>350</v>
      </c>
      <c r="G30" s="15">
        <f t="shared" si="0"/>
        <v>686</v>
      </c>
      <c r="H30" s="19" t="s">
        <v>44</v>
      </c>
      <c r="I30" s="14">
        <v>217</v>
      </c>
      <c r="J30" s="55">
        <f t="shared" si="1"/>
        <v>0.6458333333333334</v>
      </c>
      <c r="K30" s="14">
        <v>218</v>
      </c>
      <c r="L30" s="55">
        <f t="shared" si="2"/>
        <v>0.6228571428571429</v>
      </c>
      <c r="M30" s="63">
        <f t="shared" si="4"/>
        <v>435</v>
      </c>
      <c r="N30" s="17">
        <f t="shared" si="3"/>
        <v>0.6341107871720116</v>
      </c>
    </row>
    <row r="31" spans="1:14" ht="12.75">
      <c r="A31" s="19" t="s">
        <v>45</v>
      </c>
      <c r="B31" s="19" t="s">
        <v>41</v>
      </c>
      <c r="C31" s="19" t="s">
        <v>42</v>
      </c>
      <c r="D31" s="19"/>
      <c r="E31" s="67">
        <v>336</v>
      </c>
      <c r="F31" s="67">
        <v>376</v>
      </c>
      <c r="G31" s="15">
        <f t="shared" si="0"/>
        <v>712</v>
      </c>
      <c r="H31" s="19" t="s">
        <v>45</v>
      </c>
      <c r="I31" s="14">
        <v>243</v>
      </c>
      <c r="J31" s="55">
        <f t="shared" si="1"/>
        <v>0.7232142857142857</v>
      </c>
      <c r="K31" s="14">
        <v>246</v>
      </c>
      <c r="L31" s="55">
        <f t="shared" si="2"/>
        <v>0.6542553191489362</v>
      </c>
      <c r="M31" s="63">
        <f t="shared" si="4"/>
        <v>489</v>
      </c>
      <c r="N31" s="17">
        <f t="shared" si="3"/>
        <v>0.6867977528089888</v>
      </c>
    </row>
    <row r="32" spans="1:14" ht="12.75">
      <c r="A32" s="19" t="s">
        <v>46</v>
      </c>
      <c r="B32" s="19" t="s">
        <v>47</v>
      </c>
      <c r="C32" s="19" t="s">
        <v>48</v>
      </c>
      <c r="D32" s="19"/>
      <c r="E32" s="67">
        <v>444</v>
      </c>
      <c r="F32" s="67">
        <v>511</v>
      </c>
      <c r="G32" s="15">
        <f t="shared" si="0"/>
        <v>955</v>
      </c>
      <c r="H32" s="19" t="s">
        <v>46</v>
      </c>
      <c r="I32" s="14">
        <v>285</v>
      </c>
      <c r="J32" s="55">
        <f t="shared" si="1"/>
        <v>0.6418918918918919</v>
      </c>
      <c r="K32" s="14">
        <v>314</v>
      </c>
      <c r="L32" s="55">
        <f t="shared" si="2"/>
        <v>0.6144814090019569</v>
      </c>
      <c r="M32" s="63">
        <f t="shared" si="4"/>
        <v>599</v>
      </c>
      <c r="N32" s="17">
        <f t="shared" si="3"/>
        <v>0.6272251308900524</v>
      </c>
    </row>
    <row r="33" spans="1:14" ht="12.75">
      <c r="A33" s="19" t="s">
        <v>49</v>
      </c>
      <c r="B33" s="19" t="s">
        <v>47</v>
      </c>
      <c r="C33" s="19" t="s">
        <v>48</v>
      </c>
      <c r="D33" s="19"/>
      <c r="E33" s="67">
        <v>454</v>
      </c>
      <c r="F33" s="67">
        <v>538</v>
      </c>
      <c r="G33" s="15">
        <f t="shared" si="0"/>
        <v>992</v>
      </c>
      <c r="H33" s="19" t="s">
        <v>49</v>
      </c>
      <c r="I33" s="14">
        <v>258</v>
      </c>
      <c r="J33" s="55">
        <f t="shared" si="1"/>
        <v>0.5682819383259912</v>
      </c>
      <c r="K33" s="14">
        <v>307</v>
      </c>
      <c r="L33" s="55">
        <f t="shared" si="2"/>
        <v>0.570631970260223</v>
      </c>
      <c r="M33" s="63">
        <f t="shared" si="4"/>
        <v>565</v>
      </c>
      <c r="N33" s="17">
        <f t="shared" si="3"/>
        <v>0.5695564516129032</v>
      </c>
    </row>
    <row r="34" spans="1:14" ht="12.75">
      <c r="A34" s="19" t="s">
        <v>50</v>
      </c>
      <c r="B34" s="19" t="s">
        <v>47</v>
      </c>
      <c r="C34" s="19" t="s">
        <v>48</v>
      </c>
      <c r="D34" s="19"/>
      <c r="E34" s="67">
        <v>422</v>
      </c>
      <c r="F34" s="67">
        <v>510</v>
      </c>
      <c r="G34" s="15">
        <f t="shared" si="0"/>
        <v>932</v>
      </c>
      <c r="H34" s="19" t="s">
        <v>50</v>
      </c>
      <c r="I34" s="14">
        <v>285</v>
      </c>
      <c r="J34" s="55">
        <f t="shared" si="1"/>
        <v>0.6753554502369669</v>
      </c>
      <c r="K34" s="14">
        <v>268</v>
      </c>
      <c r="L34" s="55">
        <f t="shared" si="2"/>
        <v>0.5254901960784314</v>
      </c>
      <c r="M34" s="63">
        <f t="shared" si="4"/>
        <v>553</v>
      </c>
      <c r="N34" s="17">
        <f t="shared" si="3"/>
        <v>0.5933476394849786</v>
      </c>
    </row>
    <row r="35" spans="1:14" ht="12.75">
      <c r="A35" s="19" t="s">
        <v>51</v>
      </c>
      <c r="B35" s="19" t="s">
        <v>111</v>
      </c>
      <c r="C35" s="19" t="s">
        <v>112</v>
      </c>
      <c r="D35" s="19">
        <v>16</v>
      </c>
      <c r="E35" s="67">
        <v>360</v>
      </c>
      <c r="F35" s="67">
        <v>384</v>
      </c>
      <c r="G35" s="15">
        <f t="shared" si="0"/>
        <v>744</v>
      </c>
      <c r="H35" s="19" t="s">
        <v>51</v>
      </c>
      <c r="I35" s="14">
        <v>229</v>
      </c>
      <c r="J35" s="55">
        <f t="shared" si="1"/>
        <v>0.6361111111111111</v>
      </c>
      <c r="K35" s="14">
        <v>229</v>
      </c>
      <c r="L35" s="55">
        <f t="shared" si="2"/>
        <v>0.5963541666666666</v>
      </c>
      <c r="M35" s="63">
        <f t="shared" si="4"/>
        <v>458</v>
      </c>
      <c r="N35" s="17">
        <f t="shared" si="3"/>
        <v>0.6155913978494624</v>
      </c>
    </row>
    <row r="36" spans="1:14" ht="12.75">
      <c r="A36" s="19" t="s">
        <v>52</v>
      </c>
      <c r="B36" s="19" t="s">
        <v>111</v>
      </c>
      <c r="C36" s="19" t="s">
        <v>112</v>
      </c>
      <c r="D36" s="19">
        <v>16</v>
      </c>
      <c r="E36" s="67">
        <v>350</v>
      </c>
      <c r="F36" s="67">
        <v>379</v>
      </c>
      <c r="G36" s="15">
        <f t="shared" si="0"/>
        <v>729</v>
      </c>
      <c r="H36" s="19" t="s">
        <v>52</v>
      </c>
      <c r="I36" s="14">
        <v>192</v>
      </c>
      <c r="J36" s="55">
        <f t="shared" si="1"/>
        <v>0.5485714285714286</v>
      </c>
      <c r="K36" s="14">
        <v>197</v>
      </c>
      <c r="L36" s="55">
        <f t="shared" si="2"/>
        <v>0.5197889182058048</v>
      </c>
      <c r="M36" s="63">
        <f t="shared" si="4"/>
        <v>389</v>
      </c>
      <c r="N36" s="17">
        <f t="shared" si="3"/>
        <v>0.53360768175583</v>
      </c>
    </row>
    <row r="37" spans="1:14" ht="12.75">
      <c r="A37" s="19" t="s">
        <v>53</v>
      </c>
      <c r="B37" s="19" t="s">
        <v>54</v>
      </c>
      <c r="C37" s="19" t="s">
        <v>55</v>
      </c>
      <c r="D37" s="19"/>
      <c r="E37" s="67">
        <v>313</v>
      </c>
      <c r="F37" s="67">
        <v>376</v>
      </c>
      <c r="G37" s="15">
        <f t="shared" si="0"/>
        <v>689</v>
      </c>
      <c r="H37" s="19" t="s">
        <v>53</v>
      </c>
      <c r="I37" s="14">
        <v>212</v>
      </c>
      <c r="J37" s="55">
        <f t="shared" si="1"/>
        <v>0.6773162939297125</v>
      </c>
      <c r="K37" s="14">
        <v>238</v>
      </c>
      <c r="L37" s="55">
        <f t="shared" si="2"/>
        <v>0.6329787234042553</v>
      </c>
      <c r="M37" s="63">
        <f t="shared" si="4"/>
        <v>450</v>
      </c>
      <c r="N37" s="17">
        <f t="shared" si="3"/>
        <v>0.6531204644412192</v>
      </c>
    </row>
    <row r="38" spans="1:14" ht="12.75">
      <c r="A38" s="19" t="s">
        <v>56</v>
      </c>
      <c r="B38" s="19" t="s">
        <v>54</v>
      </c>
      <c r="C38" s="19" t="s">
        <v>55</v>
      </c>
      <c r="D38" s="19"/>
      <c r="E38" s="67">
        <v>367</v>
      </c>
      <c r="F38" s="67">
        <v>381</v>
      </c>
      <c r="G38" s="15">
        <f t="shared" si="0"/>
        <v>748</v>
      </c>
      <c r="H38" s="19" t="s">
        <v>56</v>
      </c>
      <c r="I38" s="14">
        <v>234</v>
      </c>
      <c r="J38" s="55">
        <f t="shared" si="1"/>
        <v>0.6376021798365122</v>
      </c>
      <c r="K38" s="14">
        <v>235</v>
      </c>
      <c r="L38" s="55">
        <f t="shared" si="2"/>
        <v>0.6167979002624672</v>
      </c>
      <c r="M38" s="63">
        <f t="shared" si="4"/>
        <v>469</v>
      </c>
      <c r="N38" s="17">
        <f t="shared" si="3"/>
        <v>0.6270053475935828</v>
      </c>
    </row>
    <row r="39" spans="1:14" ht="12.75">
      <c r="A39" s="19" t="s">
        <v>57</v>
      </c>
      <c r="B39" s="19" t="s">
        <v>54</v>
      </c>
      <c r="C39" s="19" t="s">
        <v>55</v>
      </c>
      <c r="D39" s="19"/>
      <c r="E39" s="67">
        <v>367</v>
      </c>
      <c r="F39" s="67">
        <v>340</v>
      </c>
      <c r="G39" s="15">
        <f t="shared" si="0"/>
        <v>707</v>
      </c>
      <c r="H39" s="19" t="s">
        <v>57</v>
      </c>
      <c r="I39" s="14">
        <v>230</v>
      </c>
      <c r="J39" s="55">
        <f t="shared" si="1"/>
        <v>0.6267029972752044</v>
      </c>
      <c r="K39" s="14">
        <v>201</v>
      </c>
      <c r="L39" s="55">
        <f t="shared" si="2"/>
        <v>0.5911764705882353</v>
      </c>
      <c r="M39" s="63">
        <f t="shared" si="4"/>
        <v>431</v>
      </c>
      <c r="N39" s="17">
        <f t="shared" si="3"/>
        <v>0.6096181046676096</v>
      </c>
    </row>
    <row r="40" spans="1:14" ht="12.75">
      <c r="A40" s="19" t="s">
        <v>58</v>
      </c>
      <c r="B40" s="19" t="s">
        <v>59</v>
      </c>
      <c r="C40" s="19" t="s">
        <v>60</v>
      </c>
      <c r="D40" s="19"/>
      <c r="E40" s="67">
        <v>314</v>
      </c>
      <c r="F40" s="67">
        <v>342</v>
      </c>
      <c r="G40" s="15">
        <f t="shared" si="0"/>
        <v>656</v>
      </c>
      <c r="H40" s="19" t="s">
        <v>58</v>
      </c>
      <c r="I40" s="14">
        <v>196</v>
      </c>
      <c r="J40" s="55">
        <f t="shared" si="1"/>
        <v>0.6242038216560509</v>
      </c>
      <c r="K40" s="14">
        <v>187</v>
      </c>
      <c r="L40" s="55">
        <f t="shared" si="2"/>
        <v>0.5467836257309941</v>
      </c>
      <c r="M40" s="63">
        <f t="shared" si="4"/>
        <v>383</v>
      </c>
      <c r="N40" s="17">
        <f t="shared" si="3"/>
        <v>0.5838414634146342</v>
      </c>
    </row>
    <row r="41" spans="1:14" ht="12.75">
      <c r="A41" s="19" t="s">
        <v>61</v>
      </c>
      <c r="B41" s="19" t="s">
        <v>59</v>
      </c>
      <c r="C41" s="19" t="s">
        <v>60</v>
      </c>
      <c r="D41" s="19"/>
      <c r="E41" s="67">
        <v>363</v>
      </c>
      <c r="F41" s="67">
        <v>440</v>
      </c>
      <c r="G41" s="15">
        <f aca="true" t="shared" si="5" ref="G41:G57">SUM(E41:F41)</f>
        <v>803</v>
      </c>
      <c r="H41" s="19" t="s">
        <v>61</v>
      </c>
      <c r="I41" s="14">
        <v>240</v>
      </c>
      <c r="J41" s="55">
        <f aca="true" t="shared" si="6" ref="J41:J58">(I41/E41)</f>
        <v>0.6611570247933884</v>
      </c>
      <c r="K41" s="14">
        <v>271</v>
      </c>
      <c r="L41" s="55">
        <f aca="true" t="shared" si="7" ref="L41:L58">(K41/F41)</f>
        <v>0.615909090909091</v>
      </c>
      <c r="M41" s="63">
        <f t="shared" si="4"/>
        <v>511</v>
      </c>
      <c r="N41" s="17">
        <f aca="true" t="shared" si="8" ref="N41:N58">(M41/G41)</f>
        <v>0.6363636363636364</v>
      </c>
    </row>
    <row r="42" spans="1:14" ht="12.75">
      <c r="A42" s="19" t="s">
        <v>62</v>
      </c>
      <c r="B42" s="19" t="s">
        <v>59</v>
      </c>
      <c r="C42" s="19" t="s">
        <v>60</v>
      </c>
      <c r="D42" s="19"/>
      <c r="E42" s="67">
        <v>369</v>
      </c>
      <c r="F42" s="67">
        <v>410</v>
      </c>
      <c r="G42" s="15">
        <f t="shared" si="5"/>
        <v>779</v>
      </c>
      <c r="H42" s="19" t="s">
        <v>62</v>
      </c>
      <c r="I42" s="14">
        <v>229</v>
      </c>
      <c r="J42" s="55">
        <f t="shared" si="6"/>
        <v>0.6205962059620597</v>
      </c>
      <c r="K42" s="14">
        <v>249</v>
      </c>
      <c r="L42" s="55">
        <f t="shared" si="7"/>
        <v>0.6073170731707317</v>
      </c>
      <c r="M42" s="63">
        <f t="shared" si="4"/>
        <v>478</v>
      </c>
      <c r="N42" s="17">
        <f t="shared" si="8"/>
        <v>0.613607188703466</v>
      </c>
    </row>
    <row r="43" spans="1:14" ht="12.75">
      <c r="A43" s="19" t="s">
        <v>63</v>
      </c>
      <c r="B43" s="19" t="s">
        <v>95</v>
      </c>
      <c r="C43" s="19" t="s">
        <v>96</v>
      </c>
      <c r="D43" s="19"/>
      <c r="E43" s="67">
        <v>1</v>
      </c>
      <c r="F43" s="67">
        <v>0</v>
      </c>
      <c r="G43" s="15">
        <f t="shared" si="5"/>
        <v>1</v>
      </c>
      <c r="H43" s="19" t="s">
        <v>63</v>
      </c>
      <c r="I43" s="14">
        <v>25</v>
      </c>
      <c r="J43" s="55">
        <f t="shared" si="6"/>
        <v>25</v>
      </c>
      <c r="K43" s="14">
        <v>21</v>
      </c>
      <c r="L43" s="55" t="e">
        <f t="shared" si="7"/>
        <v>#DIV/0!</v>
      </c>
      <c r="M43" s="63">
        <f t="shared" si="4"/>
        <v>46</v>
      </c>
      <c r="N43" s="17">
        <f t="shared" si="8"/>
        <v>46</v>
      </c>
    </row>
    <row r="44" spans="1:14" ht="12.75">
      <c r="A44" s="19" t="s">
        <v>64</v>
      </c>
      <c r="B44" s="19" t="s">
        <v>65</v>
      </c>
      <c r="C44" s="19" t="s">
        <v>66</v>
      </c>
      <c r="D44" s="19"/>
      <c r="E44" s="67">
        <v>577</v>
      </c>
      <c r="F44" s="67">
        <v>532</v>
      </c>
      <c r="G44" s="15">
        <f t="shared" si="5"/>
        <v>1109</v>
      </c>
      <c r="H44" s="19" t="s">
        <v>64</v>
      </c>
      <c r="I44" s="14">
        <v>379</v>
      </c>
      <c r="J44" s="55">
        <f t="shared" si="6"/>
        <v>0.6568457538994801</v>
      </c>
      <c r="K44" s="14">
        <v>378</v>
      </c>
      <c r="L44" s="55">
        <f t="shared" si="7"/>
        <v>0.7105263157894737</v>
      </c>
      <c r="M44" s="63">
        <f t="shared" si="4"/>
        <v>757</v>
      </c>
      <c r="N44" s="17">
        <f t="shared" si="8"/>
        <v>0.6825969341749324</v>
      </c>
    </row>
    <row r="45" spans="1:14" ht="12.75">
      <c r="A45" s="19" t="s">
        <v>67</v>
      </c>
      <c r="B45" s="19" t="s">
        <v>65</v>
      </c>
      <c r="C45" s="19" t="s">
        <v>66</v>
      </c>
      <c r="D45" s="19"/>
      <c r="E45" s="67">
        <v>401</v>
      </c>
      <c r="F45" s="67">
        <v>454</v>
      </c>
      <c r="G45" s="15">
        <f t="shared" si="5"/>
        <v>855</v>
      </c>
      <c r="H45" s="19" t="s">
        <v>67</v>
      </c>
      <c r="I45" s="14">
        <v>272</v>
      </c>
      <c r="J45" s="55">
        <f t="shared" si="6"/>
        <v>0.6783042394014963</v>
      </c>
      <c r="K45" s="14">
        <v>300</v>
      </c>
      <c r="L45" s="55">
        <f t="shared" si="7"/>
        <v>0.6607929515418502</v>
      </c>
      <c r="M45" s="63">
        <f t="shared" si="4"/>
        <v>572</v>
      </c>
      <c r="N45" s="17">
        <f t="shared" si="8"/>
        <v>0.6690058479532164</v>
      </c>
    </row>
    <row r="46" spans="1:14" ht="12.75">
      <c r="A46" s="19" t="s">
        <v>68</v>
      </c>
      <c r="B46" s="19" t="s">
        <v>65</v>
      </c>
      <c r="C46" s="19" t="s">
        <v>66</v>
      </c>
      <c r="D46" s="19"/>
      <c r="E46" s="67">
        <v>408</v>
      </c>
      <c r="F46" s="67">
        <v>468</v>
      </c>
      <c r="G46" s="15">
        <f t="shared" si="5"/>
        <v>876</v>
      </c>
      <c r="H46" s="19" t="s">
        <v>68</v>
      </c>
      <c r="I46" s="14">
        <v>230</v>
      </c>
      <c r="J46" s="55">
        <f t="shared" si="6"/>
        <v>0.5637254901960784</v>
      </c>
      <c r="K46" s="14">
        <v>262</v>
      </c>
      <c r="L46" s="55">
        <f t="shared" si="7"/>
        <v>0.5598290598290598</v>
      </c>
      <c r="M46" s="63">
        <f t="shared" si="4"/>
        <v>492</v>
      </c>
      <c r="N46" s="17">
        <f t="shared" si="8"/>
        <v>0.5616438356164384</v>
      </c>
    </row>
    <row r="47" spans="1:14" ht="12.75">
      <c r="A47" s="19" t="s">
        <v>69</v>
      </c>
      <c r="B47" s="19" t="s">
        <v>65</v>
      </c>
      <c r="C47" s="19" t="s">
        <v>66</v>
      </c>
      <c r="D47" s="19"/>
      <c r="E47" s="67">
        <v>364</v>
      </c>
      <c r="F47" s="67">
        <v>363</v>
      </c>
      <c r="G47" s="15">
        <f t="shared" si="5"/>
        <v>727</v>
      </c>
      <c r="H47" s="19" t="s">
        <v>69</v>
      </c>
      <c r="I47" s="14">
        <v>218</v>
      </c>
      <c r="J47" s="55">
        <f t="shared" si="6"/>
        <v>0.5989010989010989</v>
      </c>
      <c r="K47" s="14">
        <v>224</v>
      </c>
      <c r="L47" s="55">
        <f t="shared" si="7"/>
        <v>0.6170798898071626</v>
      </c>
      <c r="M47" s="63">
        <f t="shared" si="4"/>
        <v>442</v>
      </c>
      <c r="N47" s="17">
        <f t="shared" si="8"/>
        <v>0.6079779917469051</v>
      </c>
    </row>
    <row r="48" spans="1:14" ht="12.75">
      <c r="A48" s="19" t="s">
        <v>70</v>
      </c>
      <c r="B48" s="19" t="s">
        <v>71</v>
      </c>
      <c r="C48" s="19" t="s">
        <v>72</v>
      </c>
      <c r="D48" s="19"/>
      <c r="E48" s="67">
        <v>368</v>
      </c>
      <c r="F48" s="67">
        <v>391</v>
      </c>
      <c r="G48" s="15">
        <f t="shared" si="5"/>
        <v>759</v>
      </c>
      <c r="H48" s="19" t="s">
        <v>70</v>
      </c>
      <c r="I48" s="14">
        <v>253</v>
      </c>
      <c r="J48" s="55">
        <f t="shared" si="6"/>
        <v>0.6875</v>
      </c>
      <c r="K48" s="14">
        <v>252</v>
      </c>
      <c r="L48" s="55">
        <f t="shared" si="7"/>
        <v>0.6445012787723785</v>
      </c>
      <c r="M48" s="63">
        <f t="shared" si="4"/>
        <v>505</v>
      </c>
      <c r="N48" s="17">
        <f t="shared" si="8"/>
        <v>0.6653491436100132</v>
      </c>
    </row>
    <row r="49" spans="1:14" ht="12.75">
      <c r="A49" s="19" t="s">
        <v>73</v>
      </c>
      <c r="B49" s="19" t="s">
        <v>71</v>
      </c>
      <c r="C49" s="19" t="s">
        <v>72</v>
      </c>
      <c r="D49" s="19"/>
      <c r="E49" s="67">
        <v>355</v>
      </c>
      <c r="F49" s="67">
        <v>369</v>
      </c>
      <c r="G49" s="15">
        <f t="shared" si="5"/>
        <v>724</v>
      </c>
      <c r="H49" s="19" t="s">
        <v>73</v>
      </c>
      <c r="I49" s="14">
        <v>235</v>
      </c>
      <c r="J49" s="55">
        <f t="shared" si="6"/>
        <v>0.6619718309859155</v>
      </c>
      <c r="K49" s="14">
        <v>230</v>
      </c>
      <c r="L49" s="55">
        <f t="shared" si="7"/>
        <v>0.6233062330623306</v>
      </c>
      <c r="M49" s="63">
        <f t="shared" si="4"/>
        <v>465</v>
      </c>
      <c r="N49" s="17">
        <f t="shared" si="8"/>
        <v>0.6422651933701657</v>
      </c>
    </row>
    <row r="50" spans="1:14" ht="12.75">
      <c r="A50" s="19" t="s">
        <v>74</v>
      </c>
      <c r="B50" s="19" t="s">
        <v>71</v>
      </c>
      <c r="C50" s="19" t="s">
        <v>72</v>
      </c>
      <c r="D50" s="19"/>
      <c r="E50" s="67">
        <v>329</v>
      </c>
      <c r="F50" s="67">
        <v>356</v>
      </c>
      <c r="G50" s="15">
        <f t="shared" si="5"/>
        <v>685</v>
      </c>
      <c r="H50" s="19" t="s">
        <v>74</v>
      </c>
      <c r="I50" s="14">
        <v>224</v>
      </c>
      <c r="J50" s="55">
        <f t="shared" si="6"/>
        <v>0.6808510638297872</v>
      </c>
      <c r="K50" s="14">
        <v>232</v>
      </c>
      <c r="L50" s="55">
        <f t="shared" si="7"/>
        <v>0.651685393258427</v>
      </c>
      <c r="M50" s="63">
        <f t="shared" si="4"/>
        <v>456</v>
      </c>
      <c r="N50" s="17">
        <f t="shared" si="8"/>
        <v>0.6656934306569343</v>
      </c>
    </row>
    <row r="51" spans="1:14" ht="12.75">
      <c r="A51" s="19" t="s">
        <v>75</v>
      </c>
      <c r="B51" s="19" t="s">
        <v>76</v>
      </c>
      <c r="C51" s="19" t="s">
        <v>21</v>
      </c>
      <c r="D51" s="19"/>
      <c r="E51" s="67">
        <v>326</v>
      </c>
      <c r="F51" s="67">
        <v>344</v>
      </c>
      <c r="G51" s="15">
        <f t="shared" si="5"/>
        <v>670</v>
      </c>
      <c r="H51" s="19" t="s">
        <v>75</v>
      </c>
      <c r="I51" s="14">
        <v>181</v>
      </c>
      <c r="J51" s="55">
        <f t="shared" si="6"/>
        <v>0.5552147239263804</v>
      </c>
      <c r="K51" s="14">
        <v>202</v>
      </c>
      <c r="L51" s="55">
        <f t="shared" si="7"/>
        <v>0.5872093023255814</v>
      </c>
      <c r="M51" s="63">
        <f t="shared" si="4"/>
        <v>383</v>
      </c>
      <c r="N51" s="17">
        <f t="shared" si="8"/>
        <v>0.5716417910447761</v>
      </c>
    </row>
    <row r="52" spans="1:14" ht="12.75">
      <c r="A52" s="19" t="s">
        <v>77</v>
      </c>
      <c r="B52" s="19" t="s">
        <v>76</v>
      </c>
      <c r="C52" s="19" t="s">
        <v>21</v>
      </c>
      <c r="D52" s="19"/>
      <c r="E52" s="67">
        <v>340</v>
      </c>
      <c r="F52" s="67">
        <v>407</v>
      </c>
      <c r="G52" s="15">
        <f t="shared" si="5"/>
        <v>747</v>
      </c>
      <c r="H52" s="19" t="s">
        <v>77</v>
      </c>
      <c r="I52" s="14">
        <v>191</v>
      </c>
      <c r="J52" s="55">
        <f t="shared" si="6"/>
        <v>0.5617647058823529</v>
      </c>
      <c r="K52" s="14">
        <v>254</v>
      </c>
      <c r="L52" s="55">
        <f t="shared" si="7"/>
        <v>0.6240786240786241</v>
      </c>
      <c r="M52" s="63">
        <f t="shared" si="4"/>
        <v>445</v>
      </c>
      <c r="N52" s="17">
        <f t="shared" si="8"/>
        <v>0.5957161981258366</v>
      </c>
    </row>
    <row r="53" spans="1:14" ht="12.75">
      <c r="A53" s="19" t="s">
        <v>78</v>
      </c>
      <c r="B53" s="19" t="s">
        <v>79</v>
      </c>
      <c r="C53" s="19" t="s">
        <v>80</v>
      </c>
      <c r="D53" s="19"/>
      <c r="E53" s="67">
        <v>391</v>
      </c>
      <c r="F53" s="67">
        <v>449</v>
      </c>
      <c r="G53" s="15">
        <f t="shared" si="5"/>
        <v>840</v>
      </c>
      <c r="H53" s="19" t="s">
        <v>78</v>
      </c>
      <c r="I53" s="14">
        <v>252</v>
      </c>
      <c r="J53" s="55">
        <f t="shared" si="6"/>
        <v>0.6445012787723785</v>
      </c>
      <c r="K53" s="14">
        <v>276</v>
      </c>
      <c r="L53" s="55">
        <f t="shared" si="7"/>
        <v>0.6146993318485523</v>
      </c>
      <c r="M53" s="63">
        <f t="shared" si="4"/>
        <v>528</v>
      </c>
      <c r="N53" s="17">
        <f t="shared" si="8"/>
        <v>0.6285714285714286</v>
      </c>
    </row>
    <row r="54" spans="1:14" ht="12.75">
      <c r="A54" s="19" t="s">
        <v>81</v>
      </c>
      <c r="B54" s="19" t="s">
        <v>79</v>
      </c>
      <c r="C54" s="19" t="s">
        <v>80</v>
      </c>
      <c r="D54" s="19"/>
      <c r="E54" s="67">
        <v>387</v>
      </c>
      <c r="F54" s="67">
        <v>464</v>
      </c>
      <c r="G54" s="15">
        <f t="shared" si="5"/>
        <v>851</v>
      </c>
      <c r="H54" s="19" t="s">
        <v>81</v>
      </c>
      <c r="I54" s="14">
        <v>237</v>
      </c>
      <c r="J54" s="55">
        <f t="shared" si="6"/>
        <v>0.6124031007751938</v>
      </c>
      <c r="K54" s="14">
        <v>292</v>
      </c>
      <c r="L54" s="55">
        <f t="shared" si="7"/>
        <v>0.6293103448275862</v>
      </c>
      <c r="M54" s="63">
        <f t="shared" si="4"/>
        <v>529</v>
      </c>
      <c r="N54" s="17">
        <f t="shared" si="8"/>
        <v>0.6216216216216216</v>
      </c>
    </row>
    <row r="55" spans="1:14" ht="12.75">
      <c r="A55" s="19" t="s">
        <v>82</v>
      </c>
      <c r="B55" s="19" t="s">
        <v>79</v>
      </c>
      <c r="C55" s="19" t="s">
        <v>80</v>
      </c>
      <c r="D55" s="19"/>
      <c r="E55" s="67">
        <v>485</v>
      </c>
      <c r="F55" s="67">
        <v>510</v>
      </c>
      <c r="G55" s="15">
        <f t="shared" si="5"/>
        <v>995</v>
      </c>
      <c r="H55" s="19" t="s">
        <v>82</v>
      </c>
      <c r="I55" s="14">
        <v>325</v>
      </c>
      <c r="J55" s="55">
        <f t="shared" si="6"/>
        <v>0.6701030927835051</v>
      </c>
      <c r="K55" s="14">
        <v>333</v>
      </c>
      <c r="L55" s="55">
        <f t="shared" si="7"/>
        <v>0.6529411764705882</v>
      </c>
      <c r="M55" s="63">
        <f t="shared" si="4"/>
        <v>658</v>
      </c>
      <c r="N55" s="17">
        <f t="shared" si="8"/>
        <v>0.6613065326633166</v>
      </c>
    </row>
    <row r="56" spans="1:14" ht="12.75">
      <c r="A56" s="19" t="s">
        <v>83</v>
      </c>
      <c r="B56" s="19" t="s">
        <v>79</v>
      </c>
      <c r="C56" s="19" t="s">
        <v>80</v>
      </c>
      <c r="D56" s="19"/>
      <c r="E56" s="67">
        <v>353</v>
      </c>
      <c r="F56" s="67">
        <v>433</v>
      </c>
      <c r="G56" s="15">
        <f t="shared" si="5"/>
        <v>786</v>
      </c>
      <c r="H56" s="19" t="s">
        <v>83</v>
      </c>
      <c r="I56" s="14">
        <v>211</v>
      </c>
      <c r="J56" s="55">
        <f t="shared" si="6"/>
        <v>0.5977337110481586</v>
      </c>
      <c r="K56" s="14">
        <v>262</v>
      </c>
      <c r="L56" s="55">
        <f t="shared" si="7"/>
        <v>0.605080831408776</v>
      </c>
      <c r="M56" s="63">
        <f t="shared" si="4"/>
        <v>473</v>
      </c>
      <c r="N56" s="17">
        <f t="shared" si="8"/>
        <v>0.6017811704834606</v>
      </c>
    </row>
    <row r="57" spans="1:14" ht="13.5" thickBot="1">
      <c r="A57" s="19" t="s">
        <v>84</v>
      </c>
      <c r="B57" s="19" t="s">
        <v>79</v>
      </c>
      <c r="C57" s="19" t="s">
        <v>80</v>
      </c>
      <c r="D57" s="19"/>
      <c r="E57" s="67">
        <v>484</v>
      </c>
      <c r="F57" s="67">
        <v>520</v>
      </c>
      <c r="G57" s="15">
        <f t="shared" si="5"/>
        <v>1004</v>
      </c>
      <c r="H57" s="19">
        <v>49</v>
      </c>
      <c r="I57" s="14">
        <v>311</v>
      </c>
      <c r="J57" s="55">
        <f t="shared" si="6"/>
        <v>0.6425619834710744</v>
      </c>
      <c r="K57" s="14">
        <v>334</v>
      </c>
      <c r="L57" s="55">
        <f t="shared" si="7"/>
        <v>0.6423076923076924</v>
      </c>
      <c r="M57" s="63">
        <f>SUM(I57+K57)</f>
        <v>645</v>
      </c>
      <c r="N57" s="17">
        <f t="shared" si="8"/>
        <v>0.6424302788844621</v>
      </c>
    </row>
    <row r="58" spans="1:14" ht="13.5" thickBot="1">
      <c r="A58" s="19"/>
      <c r="B58" s="19"/>
      <c r="C58" s="48" t="s">
        <v>85</v>
      </c>
      <c r="D58" s="19"/>
      <c r="E58" s="16">
        <f>SUM(E9:E57)</f>
        <v>18077</v>
      </c>
      <c r="F58" s="16">
        <f>SUM(F9:F57)</f>
        <v>20512</v>
      </c>
      <c r="G58" s="16">
        <f>SUM(G9:G57)</f>
        <v>38589</v>
      </c>
      <c r="I58" s="56">
        <f>SUM(I9:I57)</f>
        <v>11217</v>
      </c>
      <c r="J58" s="57">
        <f t="shared" si="6"/>
        <v>0.6205122531393483</v>
      </c>
      <c r="K58" s="58">
        <f>SUM(K9:K57)</f>
        <v>12304</v>
      </c>
      <c r="L58" s="57">
        <f t="shared" si="7"/>
        <v>0.5998439937597504</v>
      </c>
      <c r="M58" s="24">
        <f>SUM(M9:M57)</f>
        <v>23521</v>
      </c>
      <c r="N58" s="18">
        <f t="shared" si="8"/>
        <v>0.609526030734147</v>
      </c>
    </row>
    <row r="59" ht="12.75">
      <c r="H59" s="19"/>
    </row>
    <row r="60" spans="12:14" ht="12.75">
      <c r="L60" s="21" t="s">
        <v>97</v>
      </c>
      <c r="M60" s="21"/>
      <c r="N60" s="22">
        <f>COUNTIF($M$9:$M$57,"&lt;&gt;0")</f>
        <v>48</v>
      </c>
    </row>
    <row r="61" spans="12:14" ht="12.75">
      <c r="L61" s="21" t="s">
        <v>98</v>
      </c>
      <c r="M61" s="21"/>
      <c r="N61" s="23">
        <v>49</v>
      </c>
    </row>
    <row r="63" spans="22:25" ht="12.75">
      <c r="V63" s="49"/>
      <c r="W63" s="49"/>
      <c r="X63" s="49"/>
      <c r="Y63" s="49"/>
    </row>
  </sheetData>
  <sheetProtection/>
  <mergeCells count="1">
    <mergeCell ref="I6:N6"/>
  </mergeCells>
  <printOptions gridLines="1" horizontalCentered="1" vertic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landscape" paperSize="8" scale="61" r:id="rId2"/>
  <headerFooter alignWithMargins="0">
    <oddHeader>&amp;LComune di Vercelli&amp;RCentro Elaborazione Dati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1"/>
  <sheetViews>
    <sheetView workbookViewId="0" topLeftCell="A1">
      <selection activeCell="B2" sqref="B2:F21"/>
    </sheetView>
  </sheetViews>
  <sheetFormatPr defaultColWidth="9.140625" defaultRowHeight="12.75"/>
  <cols>
    <col min="2" max="5" width="11.00390625" style="0" customWidth="1"/>
    <col min="6" max="6" width="12.421875" style="0" customWidth="1"/>
    <col min="7" max="8" width="11.00390625" style="0" customWidth="1"/>
  </cols>
  <sheetData>
    <row r="1" ht="13.5" thickBot="1"/>
    <row r="2" spans="2:6" ht="12.75">
      <c r="B2" s="1"/>
      <c r="C2" s="2"/>
      <c r="D2" s="2"/>
      <c r="E2" s="2"/>
      <c r="F2" s="3"/>
    </row>
    <row r="3" spans="2:6" ht="15" customHeight="1">
      <c r="B3" s="97" t="str">
        <f>'Affl. Ref. 2007 - Lunedì'!$G$3&amp;" "&amp;'Affl. Ref. 2007 - Lunedì'!$G$4</f>
        <v>Centro Elaborazione Dati Comune di Vercelli</v>
      </c>
      <c r="C3" s="98"/>
      <c r="D3" s="98"/>
      <c r="E3" s="98"/>
      <c r="F3" s="99"/>
    </row>
    <row r="4" spans="2:6" ht="12.75">
      <c r="B4" s="100" t="s">
        <v>88</v>
      </c>
      <c r="C4" s="101"/>
      <c r="D4" s="101"/>
      <c r="E4" s="101"/>
      <c r="F4" s="102"/>
    </row>
    <row r="5" spans="2:6" ht="12.75">
      <c r="B5" s="6" t="s">
        <v>123</v>
      </c>
      <c r="C5" s="4"/>
      <c r="D5" s="4"/>
      <c r="E5" s="4"/>
      <c r="F5" s="5"/>
    </row>
    <row r="6" spans="2:6" ht="12.75">
      <c r="B6" s="91" t="s">
        <v>89</v>
      </c>
      <c r="C6" s="92"/>
      <c r="D6" s="92"/>
      <c r="E6" s="92"/>
      <c r="F6" s="93"/>
    </row>
    <row r="7" spans="2:6" ht="15" customHeight="1">
      <c r="B7" s="64"/>
      <c r="C7" s="103" t="str">
        <f>'Affl. Ref. 2007 - Lunedì'!$I$6</f>
        <v>Elezioni Provinciali del 27 -28 Maggio 2007 Affluenze Lunedì ore 15.30</v>
      </c>
      <c r="D7" s="104"/>
      <c r="E7" s="104"/>
      <c r="F7" s="65"/>
    </row>
    <row r="8" spans="2:6" ht="15" customHeight="1">
      <c r="B8" s="6"/>
      <c r="C8" s="104"/>
      <c r="D8" s="104"/>
      <c r="E8" s="104"/>
      <c r="F8" s="5"/>
    </row>
    <row r="9" spans="2:6" ht="24" customHeight="1">
      <c r="B9" s="6"/>
      <c r="C9" s="4" t="str">
        <f>'Affl. Ref. 2007 - Lunedì'!L60</f>
        <v>Sezioni scrutinate</v>
      </c>
      <c r="D9" s="4"/>
      <c r="E9" s="50">
        <f>'Affl. Ref. 2007 - Lunedì'!N60</f>
        <v>48</v>
      </c>
      <c r="F9" s="5"/>
    </row>
    <row r="10" spans="2:6" ht="15.75" customHeight="1">
      <c r="B10" s="6"/>
      <c r="C10" s="59" t="str">
        <f>'Affl. Ref. 2007 - Lunedì'!L61</f>
        <v>su </v>
      </c>
      <c r="D10" s="4"/>
      <c r="E10" s="13">
        <f>'Affl. Ref. 2007 - Lunedì'!N61</f>
        <v>49</v>
      </c>
      <c r="F10" s="5"/>
    </row>
    <row r="11" spans="2:6" ht="13.5" thickBot="1">
      <c r="B11" s="6"/>
      <c r="C11" s="4"/>
      <c r="D11" s="4"/>
      <c r="E11" s="4"/>
      <c r="F11" s="5"/>
    </row>
    <row r="12" spans="2:6" ht="12.75">
      <c r="B12" s="6"/>
      <c r="C12" s="105" t="s">
        <v>99</v>
      </c>
      <c r="D12" s="107" t="s">
        <v>103</v>
      </c>
      <c r="E12" s="108" t="s">
        <v>100</v>
      </c>
      <c r="F12" s="5"/>
    </row>
    <row r="13" spans="2:6" ht="12.75">
      <c r="B13" s="6"/>
      <c r="C13" s="106"/>
      <c r="D13" s="88"/>
      <c r="E13" s="86"/>
      <c r="F13" s="5"/>
    </row>
    <row r="14" spans="2:6" ht="18" customHeight="1">
      <c r="B14" s="6"/>
      <c r="C14" s="7">
        <f>'Affl. Ref. 2007 - Lunedì'!E58</f>
        <v>18077</v>
      </c>
      <c r="D14" s="8">
        <f>'Affl. Ref. 2007 - Lunedì'!F58</f>
        <v>20512</v>
      </c>
      <c r="E14" s="9">
        <f>'Affl. Ref. 2007 - Lunedì'!G58</f>
        <v>38589</v>
      </c>
      <c r="F14" s="5"/>
    </row>
    <row r="15" spans="2:6" ht="12.75">
      <c r="B15" s="6"/>
      <c r="C15" s="96" t="s">
        <v>107</v>
      </c>
      <c r="D15" s="95" t="s">
        <v>104</v>
      </c>
      <c r="E15" s="94" t="s">
        <v>101</v>
      </c>
      <c r="F15" s="5"/>
    </row>
    <row r="16" spans="2:6" ht="12.75">
      <c r="B16" s="6"/>
      <c r="C16" s="90"/>
      <c r="D16" s="88"/>
      <c r="E16" s="86"/>
      <c r="F16" s="5"/>
    </row>
    <row r="17" spans="2:6" ht="18" customHeight="1">
      <c r="B17" s="6"/>
      <c r="C17" s="61">
        <f>'Affl. Ref. 2007 - Lunedì'!$I$58</f>
        <v>11217</v>
      </c>
      <c r="D17" s="62">
        <f>'Affl. Ref. 2007 - Lunedì'!$K$58</f>
        <v>12304</v>
      </c>
      <c r="E17" s="25">
        <f>'Affl. Ref. 2007 - Lunedì'!$M$58</f>
        <v>23521</v>
      </c>
      <c r="F17" s="5"/>
    </row>
    <row r="18" spans="2:6" ht="12.75">
      <c r="B18" s="6"/>
      <c r="C18" s="89" t="s">
        <v>106</v>
      </c>
      <c r="D18" s="87" t="s">
        <v>105</v>
      </c>
      <c r="E18" s="85" t="s">
        <v>102</v>
      </c>
      <c r="F18" s="5"/>
    </row>
    <row r="19" spans="2:6" ht="12.75">
      <c r="B19" s="6"/>
      <c r="C19" s="90"/>
      <c r="D19" s="88"/>
      <c r="E19" s="86"/>
      <c r="F19" s="5"/>
    </row>
    <row r="20" spans="2:6" ht="18" customHeight="1" thickBot="1">
      <c r="B20" s="6"/>
      <c r="C20" s="66">
        <f>'Affl. Ref. 2007 - Lunedì'!$J$58</f>
        <v>0.6205122531393483</v>
      </c>
      <c r="D20" s="60">
        <f>'Affl. Ref. 2007 - Lunedì'!$L$58</f>
        <v>0.5998439937597504</v>
      </c>
      <c r="E20" s="26">
        <f>'Affl. Ref. 2007 - Lunedì'!$N$58</f>
        <v>0.609526030734147</v>
      </c>
      <c r="F20" s="5"/>
    </row>
    <row r="21" spans="2:6" ht="13.5" thickBot="1">
      <c r="B21" s="10"/>
      <c r="C21" s="11"/>
      <c r="D21" s="11"/>
      <c r="E21" s="11"/>
      <c r="F21" s="12"/>
    </row>
    <row r="25" ht="15" customHeight="1"/>
    <row r="29" ht="15" customHeight="1"/>
    <row r="47" ht="15" customHeight="1"/>
    <row r="51" ht="15" customHeight="1"/>
  </sheetData>
  <sheetProtection/>
  <mergeCells count="13">
    <mergeCell ref="B3:F3"/>
    <mergeCell ref="B4:F4"/>
    <mergeCell ref="C7:E8"/>
    <mergeCell ref="C12:C13"/>
    <mergeCell ref="D12:D13"/>
    <mergeCell ref="E12:E13"/>
    <mergeCell ref="E18:E19"/>
    <mergeCell ref="D18:D19"/>
    <mergeCell ref="C18:C19"/>
    <mergeCell ref="B6:F6"/>
    <mergeCell ref="E15:E16"/>
    <mergeCell ref="D15:D16"/>
    <mergeCell ref="C15:C16"/>
  </mergeCells>
  <printOptions gridLines="1" horizontalCentered="1" verticalCentered="1"/>
  <pageMargins left="0.29" right="0.17" top="0.984251968503937" bottom="0.984251968503937" header="0.5118110236220472" footer="0.5118110236220472"/>
  <pageSetup orientation="portrait" paperSize="9" scal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0"/>
  <sheetViews>
    <sheetView tabSelected="1" workbookViewId="0" topLeftCell="A1">
      <selection activeCell="N27" sqref="N27"/>
    </sheetView>
  </sheetViews>
  <sheetFormatPr defaultColWidth="9.140625" defaultRowHeight="12.75"/>
  <cols>
    <col min="2" max="2" width="16.421875" style="0" customWidth="1"/>
    <col min="3" max="8" width="8.421875" style="0" customWidth="1"/>
    <col min="12" max="12" width="11.00390625" style="0" customWidth="1"/>
  </cols>
  <sheetData>
    <row r="1" ht="13.5" thickBot="1"/>
    <row r="2" spans="1:12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2.75">
      <c r="A3" s="109" t="str">
        <f>Riepiloghi!B3</f>
        <v>Centro Elaborazione Dati Comune di Vercelli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ht="12.75">
      <c r="A4" s="100" t="str">
        <f>Riepiloghi!B4</f>
        <v>Raccolta Affluenze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</row>
    <row r="5" spans="1:12" ht="12.7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5"/>
    </row>
    <row r="6" spans="1:12" ht="12.75">
      <c r="A6" s="91" t="str">
        <f>Riepiloghi!B6</f>
        <v>RIEPILOGO AFFLUENZA ELETTORI 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3"/>
    </row>
    <row r="7" spans="1:12" ht="12.75">
      <c r="A7" s="6"/>
      <c r="B7" s="71"/>
      <c r="C7" s="71"/>
      <c r="D7" s="69"/>
      <c r="E7" s="69"/>
      <c r="F7" s="69"/>
      <c r="G7" s="69"/>
      <c r="H7" s="69"/>
      <c r="I7" s="69"/>
      <c r="J7" s="69"/>
      <c r="K7" s="69"/>
      <c r="L7" s="72"/>
    </row>
    <row r="8" spans="1:12" ht="12.75">
      <c r="A8" s="100" t="str">
        <f>'Affl. Ref. 2007 - Lunedì'!$I$6</f>
        <v>Elezioni Provinciali del 27 -28 Maggio 2007 Affluenze Lunedì ore 15.30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2"/>
    </row>
    <row r="9" spans="1:12" ht="12.75">
      <c r="A9" s="6"/>
      <c r="B9" s="4"/>
      <c r="C9" s="4"/>
      <c r="D9" s="69"/>
      <c r="E9" s="69"/>
      <c r="F9" s="69"/>
      <c r="G9" s="69"/>
      <c r="H9" s="69"/>
      <c r="I9" s="69"/>
      <c r="J9" s="69"/>
      <c r="K9" s="69"/>
      <c r="L9" s="72"/>
    </row>
    <row r="10" spans="1:12" ht="12.75">
      <c r="A10" s="6"/>
      <c r="C10" s="4"/>
      <c r="D10" s="4" t="str">
        <f>'Affl. Ref. 2007 - Lunedì'!L60</f>
        <v>Sezioni scrutinate</v>
      </c>
      <c r="F10" s="73"/>
      <c r="G10" s="13">
        <f>'Affl. Ref. 2007 - Lunedì'!N60</f>
        <v>48</v>
      </c>
      <c r="H10" s="13" t="str">
        <f>'Affl. Ref. 2007 - Lunedì'!L61</f>
        <v>su </v>
      </c>
      <c r="I10" s="70">
        <f>'Affl. Ref. 2007 - Lunedì'!N61</f>
        <v>49</v>
      </c>
      <c r="J10" s="70"/>
      <c r="K10" s="70"/>
      <c r="L10" s="5"/>
    </row>
    <row r="11" spans="1:12" ht="12.75">
      <c r="A11" s="6"/>
      <c r="B11" s="4"/>
      <c r="C11" s="4"/>
      <c r="D11" s="4"/>
      <c r="E11" s="13"/>
      <c r="F11" s="13"/>
      <c r="G11" s="70"/>
      <c r="H11" s="70"/>
      <c r="I11" s="70"/>
      <c r="J11" s="70"/>
      <c r="K11" s="70"/>
      <c r="L11" s="5"/>
    </row>
    <row r="12" spans="1:12" ht="12.75">
      <c r="A12" s="6"/>
      <c r="B12" s="4"/>
      <c r="C12" s="4"/>
      <c r="D12" s="4"/>
      <c r="E12" s="13"/>
      <c r="F12" s="13"/>
      <c r="G12" s="70"/>
      <c r="H12" s="70"/>
      <c r="I12" s="70"/>
      <c r="J12" s="70"/>
      <c r="K12" s="70"/>
      <c r="L12" s="5"/>
    </row>
    <row r="13" spans="1:12" ht="12.75">
      <c r="A13" s="6"/>
      <c r="B13" s="4"/>
      <c r="C13" s="4"/>
      <c r="D13" s="13" t="s">
        <v>0</v>
      </c>
      <c r="E13" s="4"/>
      <c r="F13" s="4"/>
      <c r="G13" s="13" t="s">
        <v>86</v>
      </c>
      <c r="H13" s="4"/>
      <c r="I13" s="4"/>
      <c r="J13" s="4" t="s">
        <v>122</v>
      </c>
      <c r="K13" s="4"/>
      <c r="L13" s="5"/>
    </row>
    <row r="14" spans="1:12" ht="12.75">
      <c r="A14" s="6"/>
      <c r="B14" s="4"/>
      <c r="C14" s="13" t="s">
        <v>5</v>
      </c>
      <c r="D14" s="13" t="s">
        <v>121</v>
      </c>
      <c r="E14" s="13" t="s">
        <v>120</v>
      </c>
      <c r="F14" s="13" t="s">
        <v>5</v>
      </c>
      <c r="G14" s="13" t="s">
        <v>121</v>
      </c>
      <c r="H14" s="13" t="s">
        <v>120</v>
      </c>
      <c r="I14" s="13" t="s">
        <v>5</v>
      </c>
      <c r="J14" s="13" t="s">
        <v>90</v>
      </c>
      <c r="K14" s="13" t="s">
        <v>120</v>
      </c>
      <c r="L14" s="74"/>
    </row>
    <row r="15" spans="1:12" ht="12.75">
      <c r="A15" s="6"/>
      <c r="B15" s="4"/>
      <c r="C15" s="13"/>
      <c r="D15" s="13"/>
      <c r="E15" s="13"/>
      <c r="F15" s="13"/>
      <c r="G15" s="13"/>
      <c r="H15" s="13"/>
      <c r="I15" s="13"/>
      <c r="J15" s="13"/>
      <c r="K15" s="13"/>
      <c r="L15" s="5"/>
    </row>
    <row r="16" spans="1:12" ht="12.75">
      <c r="A16" s="6"/>
      <c r="B16" s="81" t="s">
        <v>114</v>
      </c>
      <c r="C16" s="77">
        <f>SUM('Affl. Ref. 2007 - Lunedì'!E10,'Affl. Ref. 2007 - Lunedì'!E12,'Affl. Ref. 2007 - Lunedì'!E13,'Affl. Ref. 2007 - Lunedì'!E14,'Affl. Ref. 2007 - Lunedì'!E15,'Affl. Ref. 2007 - Lunedì'!E16,'Affl. Ref. 2007 - Lunedì'!E51,'Affl. Ref. 2007 - Lunedì'!E52)</f>
        <v>2724</v>
      </c>
      <c r="D16" s="77">
        <f>SUM('Affl. Ref. 2007 - Lunedì'!F10,'Affl. Ref. 2007 - Lunedì'!F12,'Affl. Ref. 2007 - Lunedì'!F13,'Affl. Ref. 2007 - Lunedì'!F14,'Affl. Ref. 2007 - Lunedì'!F15,'Affl. Ref. 2007 - Lunedì'!F16,'Affl. Ref. 2007 - Lunedì'!F51,'Affl. Ref. 2007 - Lunedì'!F52)</f>
        <v>3213</v>
      </c>
      <c r="E16" s="77">
        <f>SUM(C16:D16)</f>
        <v>5937</v>
      </c>
      <c r="F16" s="78">
        <f>SUM('Affl. Ref. 2007 - Lunedì'!I10,'Affl. Ref. 2007 - Lunedì'!I12,'Affl. Ref. 2007 - Lunedì'!I13,'Affl. Ref. 2007 - Lunedì'!I14,'Affl. Ref. 2007 - Lunedì'!I15,'Affl. Ref. 2007 - Lunedì'!I16,'Affl. Ref. 2007 - Lunedì'!I51,'Affl. Ref. 2007 - Lunedì'!I52)</f>
        <v>1633</v>
      </c>
      <c r="G16" s="78">
        <f>SUM('Affl. Ref. 2007 - Lunedì'!K10,'Affl. Ref. 2007 - Lunedì'!K12,'Affl. Ref. 2007 - Lunedì'!K13,'Affl. Ref. 2007 - Lunedì'!K14,'Affl. Ref. 2007 - Lunedì'!K15,'Affl. Ref. 2007 - Lunedì'!K16,'Affl. Ref. 2007 - Lunedì'!K51,'Affl. Ref. 2007 - Lunedì'!K52)</f>
        <v>1915</v>
      </c>
      <c r="H16" s="78">
        <f>SUM(F16:G16)</f>
        <v>3548</v>
      </c>
      <c r="I16" s="79">
        <f>F16/C16</f>
        <v>0.5994860499265786</v>
      </c>
      <c r="J16" s="79">
        <f>G16/D16</f>
        <v>0.5960161842514784</v>
      </c>
      <c r="K16" s="80">
        <f>H16/E16</f>
        <v>0.5976082196395486</v>
      </c>
      <c r="L16" s="5"/>
    </row>
    <row r="17" spans="1:12" ht="12.75">
      <c r="A17" s="6"/>
      <c r="B17" s="4"/>
      <c r="C17" s="76"/>
      <c r="D17" s="76"/>
      <c r="E17" s="76"/>
      <c r="F17" s="13"/>
      <c r="G17" s="13"/>
      <c r="H17" s="50"/>
      <c r="I17" s="75"/>
      <c r="J17" s="75"/>
      <c r="K17" s="75"/>
      <c r="L17" s="5"/>
    </row>
    <row r="18" spans="1:12" ht="12.75">
      <c r="A18" s="6"/>
      <c r="B18" s="81" t="s">
        <v>115</v>
      </c>
      <c r="C18" s="77">
        <f>SUM('Affl. Ref. 2007 - Lunedì'!E17,'Affl. Ref. 2007 - Lunedì'!E28,'Affl. Ref. 2007 - Lunedì'!E30,'Affl. Ref. 2007 - Lunedì'!E31,'Affl. Ref. 2007 - Lunedì'!E37,'Affl. Ref. 2007 - Lunedì'!E38,'Affl. Ref. 2007 - Lunedì'!E39)</f>
        <v>2574</v>
      </c>
      <c r="D18" s="77">
        <f>SUM('Affl. Ref. 2007 - Lunedì'!F17,'Affl. Ref. 2007 - Lunedì'!F28,'Affl. Ref. 2007 - Lunedì'!F30,'Affl. Ref. 2007 - Lunedì'!F31,'Affl. Ref. 2007 - Lunedì'!F37,'Affl. Ref. 2007 - Lunedì'!F38,'Affl. Ref. 2007 - Lunedì'!F39)</f>
        <v>2782</v>
      </c>
      <c r="E18" s="77">
        <f>SUM(C18:D18)</f>
        <v>5356</v>
      </c>
      <c r="F18" s="78">
        <f>SUM('Affl. Ref. 2007 - Lunedì'!I17,'Affl. Ref. 2007 - Lunedì'!I28,'Affl. Ref. 2007 - Lunedì'!I30,'Affl. Ref. 2007 - Lunedì'!I31,'Affl. Ref. 2007 - Lunedì'!I37,'Affl. Ref. 2007 - Lunedì'!I38,'Affl. Ref. 2007 - Lunedì'!I39)</f>
        <v>1692</v>
      </c>
      <c r="G18" s="78">
        <f>SUM('Affl. Ref. 2007 - Lunedì'!K17,'Affl. Ref. 2007 - Lunedì'!K28,'Affl. Ref. 2007 - Lunedì'!K30,'Affl. Ref. 2007 - Lunedì'!K31,'Affl. Ref. 2007 - Lunedì'!K37,'Affl. Ref. 2007 - Lunedì'!K38,'Affl. Ref. 2007 - Lunedì'!K39)</f>
        <v>1755</v>
      </c>
      <c r="H18" s="78">
        <f aca="true" t="shared" si="0" ref="H18:H28">SUM(F18:G18)</f>
        <v>3447</v>
      </c>
      <c r="I18" s="79">
        <f aca="true" t="shared" si="1" ref="I18:I28">F18/C18</f>
        <v>0.6573426573426573</v>
      </c>
      <c r="J18" s="79">
        <f aca="true" t="shared" si="2" ref="J18:J28">G18/D18</f>
        <v>0.6308411214953271</v>
      </c>
      <c r="K18" s="80">
        <f aca="true" t="shared" si="3" ref="K18:K28">H18/E18</f>
        <v>0.6435772964899178</v>
      </c>
      <c r="L18" s="5"/>
    </row>
    <row r="19" spans="1:12" ht="12.75">
      <c r="A19" s="6"/>
      <c r="B19" s="4"/>
      <c r="C19" s="76"/>
      <c r="D19" s="76"/>
      <c r="E19" s="76"/>
      <c r="F19" s="13"/>
      <c r="G19" s="13"/>
      <c r="H19" s="50"/>
      <c r="I19" s="75"/>
      <c r="J19" s="75"/>
      <c r="K19" s="75"/>
      <c r="L19" s="5"/>
    </row>
    <row r="20" spans="1:12" ht="12.75">
      <c r="A20" s="6"/>
      <c r="B20" s="81" t="s">
        <v>116</v>
      </c>
      <c r="C20" s="77">
        <f>SUM('Affl. Ref. 2007 - Lunedì'!E29,'Affl. Ref. 2007 - Lunedì'!E35,'Affl. Ref. 2007 - Lunedì'!E36,'Affl. Ref. 2007 - Lunedì'!E53,'Affl. Ref. 2007 - Lunedì'!E54,'Affl. Ref. 2007 - Lunedì'!E55,'Affl. Ref. 2007 - Lunedì'!E57)</f>
        <v>2887</v>
      </c>
      <c r="D20" s="77">
        <f>SUM('Affl. Ref. 2007 - Lunedì'!F29,'Affl. Ref. 2007 - Lunedì'!F35,'Affl. Ref. 2007 - Lunedì'!F36,'Affl. Ref. 2007 - Lunedì'!F53,'Affl. Ref. 2007 - Lunedì'!F54,'Affl. Ref. 2007 - Lunedì'!F55,'Affl. Ref. 2007 - Lunedì'!F57)</f>
        <v>3170</v>
      </c>
      <c r="E20" s="77">
        <f>SUM(C20:D20)</f>
        <v>6057</v>
      </c>
      <c r="F20" s="78">
        <f>SUM('Affl. Ref. 2007 - Lunedì'!I29,'Affl. Ref. 2007 - Lunedì'!I35,'Affl. Ref. 2007 - Lunedì'!I36,'Affl. Ref. 2007 - Lunedì'!I53,'Affl. Ref. 2007 - Lunedì'!I54,'Affl. Ref. 2007 - Lunedì'!I55,'Affl. Ref. 2007 - Lunedì'!I57)</f>
        <v>1815</v>
      </c>
      <c r="G20" s="78">
        <f>SUM('Affl. Ref. 2007 - Lunedì'!K29,'Affl. Ref. 2007 - Lunedì'!K35,'Affl. Ref. 2007 - Lunedì'!K36,'Affl. Ref. 2007 - Lunedì'!K53,'Affl. Ref. 2007 - Lunedì'!K54,'Affl. Ref. 2007 - Lunedì'!K55,'Affl. Ref. 2007 - Lunedì'!K57)</f>
        <v>1952</v>
      </c>
      <c r="H20" s="78">
        <f t="shared" si="0"/>
        <v>3767</v>
      </c>
      <c r="I20" s="79">
        <f t="shared" si="1"/>
        <v>0.6286802909594735</v>
      </c>
      <c r="J20" s="79">
        <f t="shared" si="2"/>
        <v>0.6157728706624606</v>
      </c>
      <c r="K20" s="80">
        <f t="shared" si="3"/>
        <v>0.6219250454020142</v>
      </c>
      <c r="L20" s="5"/>
    </row>
    <row r="21" spans="1:12" ht="12.75">
      <c r="A21" s="6"/>
      <c r="B21" s="4"/>
      <c r="C21" s="76"/>
      <c r="D21" s="76"/>
      <c r="E21" s="76"/>
      <c r="F21" s="13"/>
      <c r="G21" s="13"/>
      <c r="H21" s="50"/>
      <c r="I21" s="75"/>
      <c r="J21" s="75"/>
      <c r="K21" s="75"/>
      <c r="L21" s="5"/>
    </row>
    <row r="22" spans="1:12" ht="12.75">
      <c r="A22" s="6"/>
      <c r="B22" s="81" t="s">
        <v>117</v>
      </c>
      <c r="C22" s="77">
        <f>SUM('Affl. Ref. 2007 - Lunedì'!E9,'Affl. Ref. 2007 - Lunedì'!E18,'Affl. Ref. 2007 - Lunedì'!E19,'Affl. Ref. 2007 - Lunedì'!E20,'Affl. Ref. 2007 - Lunedì'!E23,'Affl. Ref. 2007 - Lunedì'!E24,'Affl. Ref. 2007 - Lunedì'!E25,'Affl. Ref. 2007 - Lunedì'!E43,'Affl. Ref. 2007 - Lunedì'!E56)</f>
        <v>3002</v>
      </c>
      <c r="D22" s="77">
        <f>SUM('Affl. Ref. 2007 - Lunedì'!F9,'Affl. Ref. 2007 - Lunedì'!F18,'Affl. Ref. 2007 - Lunedì'!F19,'Affl. Ref. 2007 - Lunedì'!F20,'Affl. Ref. 2007 - Lunedì'!F23,'Affl. Ref. 2007 - Lunedì'!F24,'Affl. Ref. 2007 - Lunedì'!F25,'Affl. Ref. 2007 - Lunedì'!F43,'Affl. Ref. 2007 - Lunedì'!F56)</f>
        <v>3581</v>
      </c>
      <c r="E22" s="77">
        <f>SUM(C22:D22)</f>
        <v>6583</v>
      </c>
      <c r="F22" s="78">
        <f>SUM('Affl. Ref. 2007 - Lunedì'!I9,'Affl. Ref. 2007 - Lunedì'!I18,'Affl. Ref. 2007 - Lunedì'!I19,'Affl. Ref. 2007 - Lunedì'!I20,'Affl. Ref. 2007 - Lunedì'!I23,'Affl. Ref. 2007 - Lunedì'!I24,'Affl. Ref. 2007 - Lunedì'!I25,'Affl. Ref. 2007 - Lunedì'!I43,'Affl. Ref. 2007 - Lunedì'!I56)</f>
        <v>1896</v>
      </c>
      <c r="G22" s="78">
        <f>SUM('Affl. Ref. 2007 - Lunedì'!K9,'Affl. Ref. 2007 - Lunedì'!K18,'Affl. Ref. 2007 - Lunedì'!K19,'Affl. Ref. 2007 - Lunedì'!K20,'Affl. Ref. 2007 - Lunedì'!K23,'Affl. Ref. 2007 - Lunedì'!K24,'Affl. Ref. 2007 - Lunedì'!K25,'Affl. Ref. 2007 - Lunedì'!K43,'Affl. Ref. 2007 - Lunedì'!K56)</f>
        <v>2162</v>
      </c>
      <c r="H22" s="78">
        <f t="shared" si="0"/>
        <v>4058</v>
      </c>
      <c r="I22" s="79">
        <f t="shared" si="1"/>
        <v>0.631578947368421</v>
      </c>
      <c r="J22" s="79">
        <f t="shared" si="2"/>
        <v>0.6037419715163362</v>
      </c>
      <c r="K22" s="80">
        <f t="shared" si="3"/>
        <v>0.6164362752544432</v>
      </c>
      <c r="L22" s="5"/>
    </row>
    <row r="23" spans="1:12" ht="12.75">
      <c r="A23" s="6"/>
      <c r="B23" s="4"/>
      <c r="C23" s="76"/>
      <c r="D23" s="76"/>
      <c r="E23" s="76"/>
      <c r="F23" s="13"/>
      <c r="G23" s="13"/>
      <c r="H23" s="50"/>
      <c r="I23" s="75"/>
      <c r="J23" s="75"/>
      <c r="K23" s="75"/>
      <c r="L23" s="5"/>
    </row>
    <row r="24" spans="1:12" ht="12.75">
      <c r="A24" s="6"/>
      <c r="B24" s="81" t="s">
        <v>118</v>
      </c>
      <c r="C24" s="77">
        <f>SUM('Affl. Ref. 2007 - Lunedì'!E11,'Affl. Ref. 2007 - Lunedì'!E21,'Affl. Ref. 2007 - Lunedì'!E22,'Affl. Ref. 2007 - Lunedì'!E26,'Affl. Ref. 2007 - Lunedì'!E27,'Affl. Ref. 2007 - Lunedì'!E33,'Affl. Ref. 2007 - Lunedì'!E34,'Affl. Ref. 2007 - Lunedì'!E40,'Affl. Ref. 2007 - Lunedì'!E41,'Affl. Ref. 2007 - Lunedì'!E42,'Affl. Ref. 2007 - Lunedì'!E46)</f>
        <v>4052</v>
      </c>
      <c r="D24" s="77">
        <f>SUM('Affl. Ref. 2007 - Lunedì'!F11,'Affl. Ref. 2007 - Lunedì'!F21,'Affl. Ref. 2007 - Lunedì'!F22,'Affl. Ref. 2007 - Lunedì'!F26,'Affl. Ref. 2007 - Lunedì'!F27,'Affl. Ref. 2007 - Lunedì'!F33,'Affl. Ref. 2007 - Lunedì'!F34,'Affl. Ref. 2007 - Lunedì'!F40,'Affl. Ref. 2007 - Lunedì'!F41,'Affl. Ref. 2007 - Lunedì'!F42,'Affl. Ref. 2007 - Lunedì'!F46)</f>
        <v>4790</v>
      </c>
      <c r="E24" s="77">
        <f>SUM(C24:D24)</f>
        <v>8842</v>
      </c>
      <c r="F24" s="78">
        <f>SUM('Affl. Ref. 2007 - Lunedì'!I11,'Affl. Ref. 2007 - Lunedì'!I21,'Affl. Ref. 2007 - Lunedì'!I22,'Affl. Ref. 2007 - Lunedì'!I26,'Affl. Ref. 2007 - Lunedì'!I27,'Affl. Ref. 2007 - Lunedì'!I33,'Affl. Ref. 2007 - Lunedì'!I34,'Affl. Ref. 2007 - Lunedì'!I40,'Affl. Ref. 2007 - Lunedì'!I41,'Affl. Ref. 2007 - Lunedì'!I42,'Affl. Ref. 2007 - Lunedì'!I46)</f>
        <v>2315</v>
      </c>
      <c r="G24" s="78">
        <f>SUM('Affl. Ref. 2007 - Lunedì'!K11,'Affl. Ref. 2007 - Lunedì'!K21,'Affl. Ref. 2007 - Lunedì'!K22,'Affl. Ref. 2007 - Lunedì'!K26,'Affl. Ref. 2007 - Lunedì'!K27,'Affl. Ref. 2007 - Lunedì'!K33,'Affl. Ref. 2007 - Lunedì'!K34,'Affl. Ref. 2007 - Lunedì'!K40,'Affl. Ref. 2007 - Lunedì'!K41,'Affl. Ref. 2007 - Lunedì'!K42,'Affl. Ref. 2007 - Lunedì'!K46)</f>
        <v>2590</v>
      </c>
      <c r="H24" s="78">
        <f t="shared" si="0"/>
        <v>4905</v>
      </c>
      <c r="I24" s="79">
        <f t="shared" si="1"/>
        <v>0.5713228035538006</v>
      </c>
      <c r="J24" s="79">
        <f t="shared" si="2"/>
        <v>0.5407098121085595</v>
      </c>
      <c r="K24" s="80">
        <f t="shared" si="3"/>
        <v>0.5547387468898439</v>
      </c>
      <c r="L24" s="5"/>
    </row>
    <row r="25" spans="1:12" ht="12.75">
      <c r="A25" s="6"/>
      <c r="B25" s="4"/>
      <c r="C25" s="76"/>
      <c r="D25" s="76"/>
      <c r="E25" s="76"/>
      <c r="F25" s="13"/>
      <c r="G25" s="13"/>
      <c r="H25" s="50"/>
      <c r="I25" s="75"/>
      <c r="J25" s="75"/>
      <c r="K25" s="75"/>
      <c r="L25" s="5"/>
    </row>
    <row r="26" spans="1:12" ht="12.75">
      <c r="A26" s="6"/>
      <c r="B26" s="81" t="s">
        <v>119</v>
      </c>
      <c r="C26" s="77">
        <f>SUM('Affl. Ref. 2007 - Lunedì'!E32,'Affl. Ref. 2007 - Lunedì'!E44,'Affl. Ref. 2007 - Lunedì'!E45,'Affl. Ref. 2007 - Lunedì'!E47,'Affl. Ref. 2007 - Lunedì'!E48,'Affl. Ref. 2007 - Lunedì'!E49,'Affl. Ref. 2007 - Lunedì'!E50)</f>
        <v>2838</v>
      </c>
      <c r="D26" s="77">
        <f>SUM('Affl. Ref. 2007 - Lunedì'!F32,'Affl. Ref. 2007 - Lunedì'!F44,'Affl. Ref. 2007 - Lunedì'!F45,'Affl. Ref. 2007 - Lunedì'!F47,'Affl. Ref. 2007 - Lunedì'!F48,'Affl. Ref. 2007 - Lunedì'!F49,'Affl. Ref. 2007 - Lunedì'!F50)</f>
        <v>2976</v>
      </c>
      <c r="E26" s="77">
        <f>SUM(C26:D26)</f>
        <v>5814</v>
      </c>
      <c r="F26" s="78">
        <f>SUM('Affl. Ref. 2007 - Lunedì'!I32,'Affl. Ref. 2007 - Lunedì'!I44,'Affl. Ref. 2007 - Lunedì'!I45,'Affl. Ref. 2007 - Lunedì'!I47,'Affl. Ref. 2007 - Lunedì'!I48,'Affl. Ref. 2007 - Lunedì'!I50,'Affl. Ref. 2007 - Lunedì'!I49)</f>
        <v>1866</v>
      </c>
      <c r="G26" s="78">
        <f>SUM('Affl. Ref. 2007 - Lunedì'!K32,'Affl. Ref. 2007 - Lunedì'!K44,'Affl. Ref. 2007 - Lunedì'!K45,'Affl. Ref. 2007 - Lunedì'!K47,'Affl. Ref. 2007 - Lunedì'!K48,'Affl. Ref. 2007 - Lunedì'!K50,'Affl. Ref. 2007 - Lunedì'!K49)</f>
        <v>1930</v>
      </c>
      <c r="H26" s="78">
        <f t="shared" si="0"/>
        <v>3796</v>
      </c>
      <c r="I26" s="79">
        <f t="shared" si="1"/>
        <v>0.6575052854122622</v>
      </c>
      <c r="J26" s="79">
        <f t="shared" si="2"/>
        <v>0.6485215053763441</v>
      </c>
      <c r="K26" s="80">
        <f t="shared" si="3"/>
        <v>0.652906776745786</v>
      </c>
      <c r="L26" s="5"/>
    </row>
    <row r="27" spans="1:12" ht="12.75">
      <c r="A27" s="6"/>
      <c r="B27" s="4"/>
      <c r="C27" s="76"/>
      <c r="D27" s="76"/>
      <c r="E27" s="76"/>
      <c r="F27" s="13"/>
      <c r="G27" s="13"/>
      <c r="H27" s="50"/>
      <c r="I27" s="75"/>
      <c r="J27" s="75"/>
      <c r="K27" s="75"/>
      <c r="L27" s="5"/>
    </row>
    <row r="28" spans="1:12" ht="12.75">
      <c r="A28" s="6"/>
      <c r="B28" s="81" t="s">
        <v>120</v>
      </c>
      <c r="C28" s="77">
        <f>SUM(C16:C27)</f>
        <v>18077</v>
      </c>
      <c r="D28" s="77">
        <f>SUM(D16:D27)</f>
        <v>20512</v>
      </c>
      <c r="E28" s="77">
        <f>SUM(E16:E27)</f>
        <v>38589</v>
      </c>
      <c r="F28" s="78">
        <f>SUM(F16:F27)</f>
        <v>11217</v>
      </c>
      <c r="G28" s="78">
        <f>SUM(G16:G27)</f>
        <v>12304</v>
      </c>
      <c r="H28" s="78">
        <f t="shared" si="0"/>
        <v>23521</v>
      </c>
      <c r="I28" s="79">
        <f t="shared" si="1"/>
        <v>0.6205122531393483</v>
      </c>
      <c r="J28" s="79">
        <f t="shared" si="2"/>
        <v>0.5998439937597504</v>
      </c>
      <c r="K28" s="80">
        <f t="shared" si="3"/>
        <v>0.609526030734147</v>
      </c>
      <c r="L28" s="5"/>
    </row>
    <row r="29" spans="1:12" ht="12.75">
      <c r="A29" s="6"/>
      <c r="B29" s="4"/>
      <c r="C29" s="4"/>
      <c r="D29" s="13"/>
      <c r="E29" s="4"/>
      <c r="F29" s="4"/>
      <c r="G29" s="4"/>
      <c r="H29" s="4"/>
      <c r="I29" s="4"/>
      <c r="J29" s="4"/>
      <c r="K29" s="4"/>
      <c r="L29" s="5"/>
    </row>
    <row r="30" spans="1:12" ht="13.5" thickBo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</row>
  </sheetData>
  <sheetProtection/>
  <mergeCells count="4">
    <mergeCell ref="A6:L6"/>
    <mergeCell ref="A4:L4"/>
    <mergeCell ref="A3:L3"/>
    <mergeCell ref="A8:L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annamaria.ivaldi</cp:lastModifiedBy>
  <cp:lastPrinted>2007-05-23T08:48:26Z</cp:lastPrinted>
  <dcterms:created xsi:type="dcterms:W3CDTF">2001-09-21T09:51:04Z</dcterms:created>
  <dcterms:modified xsi:type="dcterms:W3CDTF">2007-05-28T13:30:55Z</dcterms:modified>
  <cp:category/>
  <cp:version/>
  <cp:contentType/>
  <cp:contentStatus/>
</cp:coreProperties>
</file>